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11520" windowHeight="9588"/>
  </bookViews>
  <sheets>
    <sheet name="0300" sheetId="2" r:id="rId1"/>
    <sheet name="0300-МС" sheetId="1" r:id="rId2"/>
  </sheets>
  <calcPr calcId="145621"/>
</workbook>
</file>

<file path=xl/calcChain.xml><?xml version="1.0" encoding="utf-8"?>
<calcChain xmlns="http://schemas.openxmlformats.org/spreadsheetml/2006/main">
  <c r="A35" i="2" l="1"/>
  <c r="A29" i="2"/>
  <c r="C28" i="2"/>
  <c r="A28" i="2" s="1"/>
  <c r="A27" i="2"/>
  <c r="A23" i="2"/>
  <c r="A22" i="2"/>
  <c r="C19" i="2"/>
  <c r="A18" i="2"/>
  <c r="A17" i="2" s="1"/>
  <c r="C15" i="2"/>
  <c r="A13" i="2"/>
  <c r="A12" i="2"/>
  <c r="A11" i="2"/>
  <c r="C10" i="2"/>
  <c r="C25" i="2" l="1"/>
  <c r="C32" i="2" s="1"/>
  <c r="D142" i="1"/>
  <c r="D141" i="1"/>
  <c r="E175" i="1" l="1"/>
  <c r="E142" i="1"/>
  <c r="E139" i="1" s="1"/>
  <c r="E145" i="1"/>
  <c r="E130" i="1"/>
  <c r="E127" i="1"/>
  <c r="E126" i="1"/>
  <c r="E100" i="1"/>
  <c r="E96" i="1"/>
  <c r="E94" i="1" s="1"/>
  <c r="E69" i="1"/>
  <c r="E65" i="1"/>
  <c r="E63" i="1" s="1"/>
  <c r="E54" i="1"/>
  <c r="E50" i="1"/>
  <c r="E48" i="1" s="1"/>
  <c r="E38" i="1"/>
  <c r="E34" i="1"/>
  <c r="E32" i="1" s="1"/>
  <c r="D127" i="1"/>
  <c r="D34" i="1"/>
  <c r="D50" i="1"/>
  <c r="D65" i="1"/>
  <c r="D96" i="1"/>
  <c r="D126" i="1"/>
  <c r="D81" i="1"/>
  <c r="D87" i="1"/>
  <c r="D84" i="1" s="1"/>
  <c r="D80" i="1"/>
  <c r="D173" i="1" s="1"/>
  <c r="D157" i="1"/>
  <c r="D154" i="1" s="1"/>
  <c r="D175" i="1"/>
  <c r="D160" i="1"/>
  <c r="E174" i="1" l="1"/>
  <c r="E124" i="1"/>
  <c r="E173" i="1"/>
  <c r="E171" i="1" s="1"/>
  <c r="D174" i="1"/>
  <c r="E105" i="1"/>
  <c r="E135" i="1"/>
  <c r="E177" i="1"/>
  <c r="E150" i="1"/>
  <c r="E74" i="1"/>
  <c r="E59" i="1"/>
  <c r="E43" i="1"/>
  <c r="D165" i="1"/>
  <c r="D25" i="1" s="1"/>
  <c r="D145" i="1"/>
  <c r="D139" i="1"/>
  <c r="D130" i="1"/>
  <c r="D124" i="1"/>
  <c r="D115" i="1"/>
  <c r="D109" i="1"/>
  <c r="D100" i="1"/>
  <c r="D94" i="1"/>
  <c r="D78" i="1"/>
  <c r="D69" i="1"/>
  <c r="D63" i="1"/>
  <c r="D54" i="1"/>
  <c r="D48" i="1"/>
  <c r="E179" i="1" l="1"/>
  <c r="D171" i="1"/>
  <c r="D120" i="1"/>
  <c r="D21" i="1" s="1"/>
  <c r="D20" i="1" s="1"/>
  <c r="D59" i="1"/>
  <c r="D13" i="1" s="1"/>
  <c r="D90" i="1"/>
  <c r="D17" i="1" s="1"/>
  <c r="D16" i="1" s="1"/>
  <c r="D150" i="1"/>
  <c r="D24" i="1" s="1"/>
  <c r="D23" i="1" s="1"/>
  <c r="D74" i="1"/>
  <c r="D15" i="1" s="1"/>
  <c r="D14" i="1" s="1"/>
  <c r="D105" i="1"/>
  <c r="D19" i="1" s="1"/>
  <c r="D18" i="1" s="1"/>
  <c r="D135" i="1"/>
  <c r="D22" i="1" s="1"/>
  <c r="D38" i="1"/>
  <c r="D177" i="1" s="1"/>
  <c r="D32" i="1"/>
  <c r="D179" i="1" l="1"/>
  <c r="D43" i="1"/>
  <c r="D12" i="1" s="1"/>
  <c r="D11" i="1" s="1"/>
  <c r="D26" i="1" s="1"/>
</calcChain>
</file>

<file path=xl/sharedStrings.xml><?xml version="1.0" encoding="utf-8"?>
<sst xmlns="http://schemas.openxmlformats.org/spreadsheetml/2006/main" count="218" uniqueCount="96">
  <si>
    <t>Разходи по области на политики и бюджетни програми</t>
  </si>
  <si>
    <t>Наименование на областта на политика / бюджетната програма</t>
  </si>
  <si>
    <t>Сума
(в лева)</t>
  </si>
  <si>
    <t>Персонал</t>
  </si>
  <si>
    <t>Други бюджетни програми:</t>
  </si>
  <si>
    <t>Капиталови разходи</t>
  </si>
  <si>
    <t>Бюджетна програма „Администрация“</t>
  </si>
  <si>
    <t> </t>
  </si>
  <si>
    <t>Общо:</t>
  </si>
  <si>
    <t>Политика в областта на управлението на средствата от ЕС</t>
  </si>
  <si>
    <t>Разходи по програмата</t>
  </si>
  <si>
    <t>Политика в областта на осъществяването на държавните функции на територията на областите в България</t>
  </si>
  <si>
    <t>I. Общо ведомствени разходи</t>
  </si>
  <si>
    <t>Политика в областта на правото на вероизповедание</t>
  </si>
  <si>
    <t>от тях за:</t>
  </si>
  <si>
    <t>Политика в областта на архивното дело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</si>
  <si>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</si>
  <si>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</si>
  <si>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</si>
  <si>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</si>
  <si>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…………………………..</t>
  </si>
  <si>
    <t>ІІІ. Общо разходи (I+II)</t>
  </si>
  <si>
    <t>Таблицата се попълва за всяка програма поотделно.</t>
  </si>
  <si>
    <t>Разходи</t>
  </si>
  <si>
    <t>II. Администрирани разходни параграфи по бюджета - общо</t>
  </si>
  <si>
    <t>0300.01.00</t>
  </si>
  <si>
    <t>Област "Осигуряване дейността и организацията на работата на Министерския съвет</t>
  </si>
  <si>
    <t>0300.01.01</t>
  </si>
  <si>
    <t>Бюджетна програма "Министерски съвет и организация на дейността му"</t>
  </si>
  <si>
    <t>0300.01.02</t>
  </si>
  <si>
    <t>Бюджетна програма "Координация и мониторинг на хоризонтални политики"</t>
  </si>
  <si>
    <t>0300.02.00</t>
  </si>
  <si>
    <t>0300.02.01</t>
  </si>
  <si>
    <t>Бюджетна програма "Координация при управлението на средствата от ЕС"</t>
  </si>
  <si>
    <t>0300.03.00</t>
  </si>
  <si>
    <t>0300.03.01</t>
  </si>
  <si>
    <t>Бюджетна програма "Осъществяване на държавната политика на областно ниво"</t>
  </si>
  <si>
    <t>0300.04.00</t>
  </si>
  <si>
    <t>0300.04.01</t>
  </si>
  <si>
    <t>Бюджетна програма "Вероизповедания"</t>
  </si>
  <si>
    <t>0300.05.00</t>
  </si>
  <si>
    <t>0300.05.01</t>
  </si>
  <si>
    <t>Бюджетна програма "Национален архивен фонд"</t>
  </si>
  <si>
    <t>0300.06.00</t>
  </si>
  <si>
    <t>0300.07.00</t>
  </si>
  <si>
    <t>0300.07.01</t>
  </si>
  <si>
    <t>Бюджетна програма "Други дейности и услуги"</t>
  </si>
  <si>
    <t>0300.07.02</t>
  </si>
  <si>
    <t>Бюджетна програма "Убежище и бежанци"</t>
  </si>
  <si>
    <t>………………………………………………..</t>
  </si>
  <si>
    <t>………………………………………………………….</t>
  </si>
  <si>
    <t>…………………………………</t>
  </si>
  <si>
    <t>……………………………………………………..</t>
  </si>
  <si>
    <t>САМО АМС</t>
  </si>
  <si>
    <t>Разпределение на ведомствените и администрираните разходи по бюджетни програми за 2016 г.</t>
  </si>
  <si>
    <t>Ведомствени и администрирани разходи по бюджета за 2016 г. - общо</t>
  </si>
  <si>
    <t>в т.ч.</t>
  </si>
  <si>
    <t>Б Ю Д Ж Е Т</t>
  </si>
  <si>
    <t xml:space="preserve">НА МИНИСТЕРСКИЯ СЪВЕТ </t>
  </si>
  <si>
    <t>П О К А З А Т Е Л И</t>
  </si>
  <si>
    <t>СУМА</t>
  </si>
  <si>
    <t>(лева)</t>
  </si>
  <si>
    <t>I. ПРИХОДИ, ПОМОЩИ И ДАРЕНИЯ</t>
  </si>
  <si>
    <t>1. Неданъчни приходи</t>
  </si>
  <si>
    <t>в т.ч. приходи от държавни такси</t>
  </si>
  <si>
    <t>II. РАЗХОДИ</t>
  </si>
  <si>
    <t>1. Текущи разходи</t>
  </si>
  <si>
    <t>1.1. Персонал</t>
  </si>
  <si>
    <t>1.2. Субсидии</t>
  </si>
  <si>
    <t xml:space="preserve">   1.2.1. Субсидии за юридически лица с нестопанска цел</t>
  </si>
  <si>
    <t>1.3. Текущи трансфери, обезщетения и помощи за домакинствата</t>
  </si>
  <si>
    <t>2. Капиталови разходи</t>
  </si>
  <si>
    <t>III. БЮДЖЕТНИ ВЗАИМООТНОШЕНИЯ (ТРАНСФЕРИ) - (+/-)</t>
  </si>
  <si>
    <t>1. Бюджетно взаимоотношение с централния бюджет  (+/-)</t>
  </si>
  <si>
    <t>2. Трансфери между бюджети и сметки за средствата от Европейския съюз (+/-)</t>
  </si>
  <si>
    <t xml:space="preserve">     2.1. Предоставени трансфери (-)</t>
  </si>
  <si>
    <t>IV. БЮДЖЕТНО САЛДО (+/-)     (I - ІІ + ІІІ)</t>
  </si>
  <si>
    <t>V. ОПЕРАЦИИ В ЧАСТТА НА ФИНАНСИРАНЕТО - НЕТО</t>
  </si>
  <si>
    <t>ЗА 2016 ГОДИНА</t>
  </si>
  <si>
    <t>Класификационен код съгласно РМС № 468 от 2015 г., изм. с РМС № 961 от 2015 г.</t>
  </si>
  <si>
    <t>Комуникационна стратегия на Република България</t>
  </si>
  <si>
    <t>Обезщетения по Закона за политическа и гражданска реабилитация на репресирани лица</t>
  </si>
  <si>
    <t>Провеждане на ежегодния поход "По пътя на Ботевата чета" и Чествания на Шипченските боеве</t>
  </si>
  <si>
    <t>За прилагане разпоредбите на  § 4 от преходните и заключителните разпоредби на Закона за собствеността и ползването на земеделските земи</t>
  </si>
  <si>
    <t>Субсидии за вероизповеданията, регистрирани по реда на Закона за вероизповеданията</t>
  </si>
  <si>
    <t>Общо разходи по бюджетните програми на МИНИСТЕРСКИ СЪВЕТ</t>
  </si>
  <si>
    <r>
      <rPr>
        <b/>
        <sz val="10"/>
        <color rgb="FF000000"/>
        <rFont val="Times New Roman"/>
        <family val="1"/>
        <charset val="204"/>
      </rPr>
      <t xml:space="preserve">0300.07.02 </t>
    </r>
    <r>
      <rPr>
        <b/>
        <sz val="11"/>
        <color rgb="FF000000"/>
        <rFont val="Calibri"/>
        <family val="2"/>
        <charset val="1"/>
      </rPr>
      <t>Бюджетна програма</t>
    </r>
    <r>
      <rPr>
        <b/>
        <sz val="11"/>
        <rFont val="Calibri"/>
        <family val="2"/>
        <charset val="204"/>
      </rPr>
      <t xml:space="preserve">  „Убежище и бежанци“</t>
    </r>
  </si>
  <si>
    <r>
      <rPr>
        <b/>
        <sz val="10"/>
        <color rgb="FF000000"/>
        <rFont val="Times New Roman"/>
        <family val="1"/>
        <charset val="204"/>
      </rPr>
      <t xml:space="preserve">0300.07.01 </t>
    </r>
    <r>
      <rPr>
        <b/>
        <sz val="11"/>
        <color rgb="FF000000"/>
        <rFont val="Calibri"/>
        <family val="2"/>
        <charset val="1"/>
      </rPr>
      <t xml:space="preserve">Бюджетна програма </t>
    </r>
    <r>
      <rPr>
        <b/>
        <sz val="11"/>
        <color rgb="FFC00000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>„Други дейности и услуги“</t>
    </r>
  </si>
  <si>
    <r>
      <rPr>
        <b/>
        <sz val="10"/>
        <color rgb="FF000000"/>
        <rFont val="Times New Roman"/>
        <family val="1"/>
        <charset val="204"/>
      </rPr>
      <t xml:space="preserve">0300.06.00 </t>
    </r>
    <r>
      <rPr>
        <b/>
        <sz val="11"/>
        <color rgb="FF000000"/>
        <rFont val="Calibri"/>
        <family val="2"/>
        <charset val="1"/>
      </rPr>
      <t xml:space="preserve">Бюджетна програма </t>
    </r>
    <r>
      <rPr>
        <b/>
        <sz val="11"/>
        <rFont val="Calibri"/>
        <family val="2"/>
        <charset val="204"/>
      </rPr>
      <t xml:space="preserve"> „Администрация“</t>
    </r>
  </si>
  <si>
    <r>
      <rPr>
        <b/>
        <sz val="11"/>
        <color rgb="FF000000"/>
        <rFont val="Calibri"/>
        <family val="2"/>
        <charset val="204"/>
      </rPr>
      <t xml:space="preserve">0300.05.01 </t>
    </r>
    <r>
      <rPr>
        <b/>
        <sz val="11"/>
        <color rgb="FF000000"/>
        <rFont val="Calibri"/>
        <family val="2"/>
        <charset val="1"/>
      </rPr>
      <t xml:space="preserve">Бюджетна програма </t>
    </r>
    <r>
      <rPr>
        <b/>
        <sz val="11"/>
        <rFont val="Calibri"/>
        <family val="2"/>
        <charset val="204"/>
      </rPr>
      <t xml:space="preserve"> „Национален архивен фонд“</t>
    </r>
  </si>
  <si>
    <r>
      <rPr>
        <b/>
        <sz val="10"/>
        <color rgb="FF000000"/>
        <rFont val="Times New Roman"/>
        <family val="1"/>
        <charset val="204"/>
      </rPr>
      <t xml:space="preserve">0300.04.01 </t>
    </r>
    <r>
      <rPr>
        <b/>
        <sz val="11"/>
        <color rgb="FF000000"/>
        <rFont val="Calibri"/>
        <family val="2"/>
        <charset val="1"/>
      </rPr>
      <t xml:space="preserve">Бюджетна програма </t>
    </r>
    <r>
      <rPr>
        <b/>
        <sz val="11"/>
        <rFont val="Calibri"/>
        <family val="2"/>
        <charset val="204"/>
      </rPr>
      <t xml:space="preserve"> „Вероизповедания“</t>
    </r>
  </si>
  <si>
    <r>
      <rPr>
        <b/>
        <sz val="10"/>
        <color rgb="FF000000"/>
        <rFont val="Times New Roman"/>
        <family val="1"/>
        <charset val="204"/>
      </rPr>
      <t xml:space="preserve">0300.03.01 </t>
    </r>
    <r>
      <rPr>
        <b/>
        <sz val="11"/>
        <color rgb="FF000000"/>
        <rFont val="Calibri"/>
        <family val="2"/>
        <charset val="1"/>
      </rPr>
      <t xml:space="preserve">Бюджетна програма  </t>
    </r>
    <r>
      <rPr>
        <b/>
        <sz val="11"/>
        <rFont val="Calibri"/>
        <family val="2"/>
        <charset val="204"/>
      </rPr>
      <t>„Осъществяване на държавната политика на областно ниво“</t>
    </r>
  </si>
  <si>
    <r>
      <rPr>
        <b/>
        <sz val="10"/>
        <color rgb="FF000000"/>
        <rFont val="Times New Roman"/>
        <family val="1"/>
        <charset val="204"/>
      </rPr>
      <t xml:space="preserve">0300.02.01 </t>
    </r>
    <r>
      <rPr>
        <b/>
        <sz val="11"/>
        <color rgb="FF000000"/>
        <rFont val="Calibri"/>
        <family val="2"/>
        <charset val="1"/>
      </rPr>
      <t xml:space="preserve">Бюджетна програма </t>
    </r>
    <r>
      <rPr>
        <b/>
        <sz val="11"/>
        <color rgb="FFC00000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>„Координация при управлението на средствата от ЕС“</t>
    </r>
  </si>
  <si>
    <r>
      <rPr>
        <b/>
        <sz val="11"/>
        <color rgb="FF000000"/>
        <rFont val="Calibri"/>
        <family val="2"/>
        <charset val="204"/>
      </rPr>
      <t xml:space="preserve">0300.01.02 </t>
    </r>
    <r>
      <rPr>
        <b/>
        <sz val="11"/>
        <color rgb="FF000000"/>
        <rFont val="Calibri"/>
        <family val="2"/>
        <charset val="1"/>
      </rPr>
      <t xml:space="preserve">Бюджетна програма </t>
    </r>
    <r>
      <rPr>
        <b/>
        <sz val="11"/>
        <rFont val="Calibri"/>
        <family val="2"/>
        <charset val="204"/>
      </rPr>
      <t xml:space="preserve"> „Координация и мониторинг на хоризонтални политики“</t>
    </r>
  </si>
  <si>
    <r>
      <rPr>
        <b/>
        <sz val="10"/>
        <color rgb="FF000000"/>
        <rFont val="Times New Roman"/>
        <family val="1"/>
        <charset val="204"/>
      </rPr>
      <t xml:space="preserve">0300.01.01 </t>
    </r>
    <r>
      <rPr>
        <b/>
        <sz val="11"/>
        <color rgb="FF000000"/>
        <rFont val="Calibri"/>
        <family val="2"/>
        <charset val="1"/>
      </rPr>
      <t xml:space="preserve">Бюджетна програма </t>
    </r>
    <r>
      <rPr>
        <b/>
        <sz val="11"/>
        <color rgb="FFC00000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>„Министерски съвет и организация на дейността му“</t>
    </r>
  </si>
  <si>
    <t>Показатели по отделните бюджетни програми в рамките на утвърдените със Закона за държавния бюджет на Република България за 2016 г. разходи по области на политики и бюджетни програми по бюджета на МИНИСТЕРСКИЯ СЪВЕТ ЗА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</si>
</sst>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1" x14ac:knownFonts="1">
    <font>
      <sz val="12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/>
      <sz val="11"/>
      <color rgb="FFC00000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/>
    <xf numFmtId="0" fontId="5" fillId="0" borderId="2" xfId="0" applyFont="1" applyBorder="1"/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right"/>
    </xf>
    <xf numFmtId="0" fontId="3" fillId="0" borderId="4" xfId="1" quotePrefix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1" fillId="0" borderId="0" xfId="1" quotePrefix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4" fillId="0" borderId="0" xfId="1" applyFont="1" applyFill="1" applyAlignment="1" applyProtection="1">
      <alignment vertical="top"/>
    </xf>
    <xf numFmtId="0" fontId="1" fillId="0" borderId="0" xfId="1" quotePrefix="1" applyFont="1" applyFill="1" applyAlignment="1" applyProtection="1">
      <alignment horizontal="left" vertical="top"/>
    </xf>
    <xf numFmtId="0" fontId="1" fillId="0" borderId="0" xfId="1" quotePrefix="1" applyFont="1" applyFill="1" applyAlignment="1" applyProtection="1">
      <alignment horizontal="center" vertical="top"/>
      <protection locked="0"/>
    </xf>
    <xf numFmtId="0" fontId="1" fillId="0" borderId="0" xfId="1" applyFont="1" applyFill="1" applyAlignment="1" applyProtection="1">
      <alignment horizontal="center" vertical="top" wrapText="1"/>
      <protection locked="0"/>
    </xf>
    <xf numFmtId="0" fontId="14" fillId="0" borderId="0" xfId="1" applyFont="1" applyFill="1" applyAlignment="1" applyProtection="1">
      <alignment horizontal="center" vertical="top"/>
    </xf>
    <xf numFmtId="0" fontId="14" fillId="0" borderId="0" xfId="1" quotePrefix="1" applyFont="1" applyFill="1" applyAlignment="1" applyProtection="1">
      <alignment horizontal="right"/>
    </xf>
    <xf numFmtId="0" fontId="14" fillId="0" borderId="5" xfId="1" applyFont="1" applyFill="1" applyBorder="1" applyAlignment="1" applyProtection="1">
      <alignment vertical="top"/>
    </xf>
    <xf numFmtId="0" fontId="1" fillId="0" borderId="5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quotePrefix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vertical="top"/>
    </xf>
    <xf numFmtId="0" fontId="16" fillId="0" borderId="0" xfId="1" applyFont="1" applyFill="1" applyBorder="1" applyProtection="1"/>
    <xf numFmtId="0" fontId="1" fillId="0" borderId="7" xfId="1" quotePrefix="1" applyNumberFormat="1" applyFont="1" applyFill="1" applyBorder="1" applyAlignment="1" applyProtection="1">
      <alignment horizontal="left" vertical="top" wrapText="1"/>
    </xf>
    <xf numFmtId="3" fontId="1" fillId="0" borderId="7" xfId="1" applyNumberFormat="1" applyFont="1" applyFill="1" applyBorder="1" applyAlignment="1" applyProtection="1">
      <alignment vertical="top"/>
    </xf>
    <xf numFmtId="0" fontId="17" fillId="0" borderId="0" xfId="1" applyFont="1" applyFill="1" applyProtection="1"/>
    <xf numFmtId="0" fontId="18" fillId="0" borderId="0" xfId="1" quotePrefix="1" applyNumberFormat="1" applyFont="1" applyFill="1" applyBorder="1" applyAlignment="1" applyProtection="1">
      <alignment horizontal="left" vertical="top" wrapText="1" indent="1"/>
    </xf>
    <xf numFmtId="3" fontId="1" fillId="0" borderId="0" xfId="1" applyNumberFormat="1" applyFont="1" applyFill="1" applyAlignment="1" applyProtection="1">
      <alignment vertical="top"/>
    </xf>
    <xf numFmtId="0" fontId="16" fillId="0" borderId="0" xfId="1" applyNumberFormat="1" applyFont="1" applyFill="1" applyBorder="1" applyAlignment="1" applyProtection="1">
      <alignment horizontal="left" vertical="top" wrapText="1" indent="3"/>
    </xf>
    <xf numFmtId="3" fontId="14" fillId="0" borderId="0" xfId="1" applyNumberFormat="1" applyFont="1" applyFill="1" applyAlignment="1" applyProtection="1">
      <alignment vertical="top"/>
    </xf>
    <xf numFmtId="0" fontId="16" fillId="0" borderId="0" xfId="1" quotePrefix="1" applyNumberFormat="1" applyFont="1" applyFill="1" applyBorder="1" applyAlignment="1" applyProtection="1">
      <alignment horizontal="left" vertical="top" wrapText="1" indent="3"/>
    </xf>
    <xf numFmtId="0" fontId="14" fillId="0" borderId="0" xfId="1" applyNumberFormat="1" applyFont="1" applyFill="1" applyBorder="1" applyAlignment="1" applyProtection="1">
      <alignment vertical="top" wrapText="1"/>
    </xf>
    <xf numFmtId="0" fontId="1" fillId="0" borderId="7" xfId="1" quotePrefix="1" applyFont="1" applyFill="1" applyBorder="1" applyAlignment="1" applyProtection="1">
      <alignment horizontal="left" vertical="top" wrapText="1"/>
    </xf>
    <xf numFmtId="164" fontId="18" fillId="0" borderId="0" xfId="1" quotePrefix="1" applyNumberFormat="1" applyFont="1" applyFill="1" applyBorder="1" applyAlignment="1" applyProtection="1">
      <alignment horizontal="left" vertical="top" wrapText="1" indent="1"/>
    </xf>
    <xf numFmtId="164" fontId="14" fillId="0" borderId="0" xfId="1" applyNumberFormat="1" applyFont="1" applyFill="1" applyBorder="1" applyAlignment="1" applyProtection="1">
      <alignment horizontal="left" vertical="top" wrapText="1" indent="3"/>
    </xf>
    <xf numFmtId="164" fontId="14" fillId="0" borderId="0" xfId="1" quotePrefix="1" applyNumberFormat="1" applyFont="1" applyFill="1" applyBorder="1" applyAlignment="1" applyProtection="1">
      <alignment horizontal="left" vertical="top" wrapText="1" indent="3"/>
    </xf>
    <xf numFmtId="164" fontId="1" fillId="0" borderId="0" xfId="1" quotePrefix="1" applyNumberFormat="1" applyFont="1" applyFill="1" applyBorder="1" applyAlignment="1" applyProtection="1">
      <alignment horizontal="left" vertical="top" wrapText="1" indent="1"/>
    </xf>
    <xf numFmtId="0" fontId="14" fillId="0" borderId="0" xfId="1" quotePrefix="1" applyNumberFormat="1" applyFont="1" applyFill="1" applyBorder="1" applyAlignment="1" applyProtection="1">
      <alignment horizontal="left" vertical="top" wrapText="1"/>
    </xf>
    <xf numFmtId="0" fontId="14" fillId="0" borderId="0" xfId="1" applyFont="1" applyFill="1" applyProtection="1"/>
    <xf numFmtId="0" fontId="15" fillId="0" borderId="7" xfId="1" quotePrefix="1" applyNumberFormat="1" applyFont="1" applyFill="1" applyBorder="1" applyAlignment="1" applyProtection="1">
      <alignment horizontal="left" vertical="top" wrapText="1"/>
    </xf>
    <xf numFmtId="0" fontId="1" fillId="0" borderId="0" xfId="1" quotePrefix="1" applyNumberFormat="1" applyFont="1" applyFill="1" applyBorder="1" applyAlignment="1" applyProtection="1">
      <alignment horizontal="left" vertical="top" wrapText="1" indent="1"/>
    </xf>
    <xf numFmtId="0" fontId="19" fillId="0" borderId="0" xfId="1" quotePrefix="1" applyNumberFormat="1" applyFont="1" applyFill="1" applyBorder="1" applyAlignment="1" applyProtection="1">
      <alignment horizontal="left" vertical="top" wrapText="1" indent="1"/>
    </xf>
    <xf numFmtId="3" fontId="14" fillId="0" borderId="7" xfId="1" applyNumberFormat="1" applyFont="1" applyFill="1" applyBorder="1" applyAlignment="1" applyProtection="1">
      <alignment vertical="top"/>
    </xf>
    <xf numFmtId="0" fontId="8" fillId="0" borderId="2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B7" zoomScaleNormal="100" workbookViewId="0">
      <selection activeCell="C30" sqref="C30"/>
    </sheetView>
  </sheetViews>
  <sheetFormatPr defaultColWidth="9.19921875" defaultRowHeight="15.6" x14ac:dyDescent="0.3"/>
  <cols>
    <col min="1" max="1" width="2.8984375" style="38" hidden="1" customWidth="1"/>
    <col min="2" max="2" width="61.8984375" style="38" customWidth="1"/>
    <col min="3" max="3" width="12.8984375" style="38" customWidth="1"/>
    <col min="4" max="4" width="9.19921875" style="38"/>
    <col min="5" max="5" width="10.8984375" style="38" bestFit="1" customWidth="1"/>
    <col min="6" max="256" width="9.19921875" style="38"/>
    <col min="257" max="257" width="0" style="38" hidden="1" customWidth="1"/>
    <col min="258" max="258" width="61.8984375" style="38" customWidth="1"/>
    <col min="259" max="259" width="12.8984375" style="38" customWidth="1"/>
    <col min="260" max="260" width="9.19921875" style="38"/>
    <col min="261" max="261" width="10.8984375" style="38" bestFit="1" customWidth="1"/>
    <col min="262" max="512" width="9.19921875" style="38"/>
    <col min="513" max="513" width="0" style="38" hidden="1" customWidth="1"/>
    <col min="514" max="514" width="61.8984375" style="38" customWidth="1"/>
    <col min="515" max="515" width="12.8984375" style="38" customWidth="1"/>
    <col min="516" max="516" width="9.19921875" style="38"/>
    <col min="517" max="517" width="10.8984375" style="38" bestFit="1" customWidth="1"/>
    <col min="518" max="768" width="9.19921875" style="38"/>
    <col min="769" max="769" width="0" style="38" hidden="1" customWidth="1"/>
    <col min="770" max="770" width="61.8984375" style="38" customWidth="1"/>
    <col min="771" max="771" width="12.8984375" style="38" customWidth="1"/>
    <col min="772" max="772" width="9.19921875" style="38"/>
    <col min="773" max="773" width="10.8984375" style="38" bestFit="1" customWidth="1"/>
    <col min="774" max="1024" width="9.19921875" style="38"/>
    <col min="1025" max="1025" width="0" style="38" hidden="1" customWidth="1"/>
    <col min="1026" max="1026" width="61.8984375" style="38" customWidth="1"/>
    <col min="1027" max="1027" width="12.8984375" style="38" customWidth="1"/>
    <col min="1028" max="1028" width="9.19921875" style="38"/>
    <col min="1029" max="1029" width="10.8984375" style="38" bestFit="1" customWidth="1"/>
    <col min="1030" max="1280" width="9.19921875" style="38"/>
    <col min="1281" max="1281" width="0" style="38" hidden="1" customWidth="1"/>
    <col min="1282" max="1282" width="61.8984375" style="38" customWidth="1"/>
    <col min="1283" max="1283" width="12.8984375" style="38" customWidth="1"/>
    <col min="1284" max="1284" width="9.19921875" style="38"/>
    <col min="1285" max="1285" width="10.8984375" style="38" bestFit="1" customWidth="1"/>
    <col min="1286" max="1536" width="9.19921875" style="38"/>
    <col min="1537" max="1537" width="0" style="38" hidden="1" customWidth="1"/>
    <col min="1538" max="1538" width="61.8984375" style="38" customWidth="1"/>
    <col min="1539" max="1539" width="12.8984375" style="38" customWidth="1"/>
    <col min="1540" max="1540" width="9.19921875" style="38"/>
    <col min="1541" max="1541" width="10.8984375" style="38" bestFit="1" customWidth="1"/>
    <col min="1542" max="1792" width="9.19921875" style="38"/>
    <col min="1793" max="1793" width="0" style="38" hidden="1" customWidth="1"/>
    <col min="1794" max="1794" width="61.8984375" style="38" customWidth="1"/>
    <col min="1795" max="1795" width="12.8984375" style="38" customWidth="1"/>
    <col min="1796" max="1796" width="9.19921875" style="38"/>
    <col min="1797" max="1797" width="10.8984375" style="38" bestFit="1" customWidth="1"/>
    <col min="1798" max="2048" width="9.19921875" style="38"/>
    <col min="2049" max="2049" width="0" style="38" hidden="1" customWidth="1"/>
    <col min="2050" max="2050" width="61.8984375" style="38" customWidth="1"/>
    <col min="2051" max="2051" width="12.8984375" style="38" customWidth="1"/>
    <col min="2052" max="2052" width="9.19921875" style="38"/>
    <col min="2053" max="2053" width="10.8984375" style="38" bestFit="1" customWidth="1"/>
    <col min="2054" max="2304" width="9.19921875" style="38"/>
    <col min="2305" max="2305" width="0" style="38" hidden="1" customWidth="1"/>
    <col min="2306" max="2306" width="61.8984375" style="38" customWidth="1"/>
    <col min="2307" max="2307" width="12.8984375" style="38" customWidth="1"/>
    <col min="2308" max="2308" width="9.19921875" style="38"/>
    <col min="2309" max="2309" width="10.8984375" style="38" bestFit="1" customWidth="1"/>
    <col min="2310" max="2560" width="9.19921875" style="38"/>
    <col min="2561" max="2561" width="0" style="38" hidden="1" customWidth="1"/>
    <col min="2562" max="2562" width="61.8984375" style="38" customWidth="1"/>
    <col min="2563" max="2563" width="12.8984375" style="38" customWidth="1"/>
    <col min="2564" max="2564" width="9.19921875" style="38"/>
    <col min="2565" max="2565" width="10.8984375" style="38" bestFit="1" customWidth="1"/>
    <col min="2566" max="2816" width="9.19921875" style="38"/>
    <col min="2817" max="2817" width="0" style="38" hidden="1" customWidth="1"/>
    <col min="2818" max="2818" width="61.8984375" style="38" customWidth="1"/>
    <col min="2819" max="2819" width="12.8984375" style="38" customWidth="1"/>
    <col min="2820" max="2820" width="9.19921875" style="38"/>
    <col min="2821" max="2821" width="10.8984375" style="38" bestFit="1" customWidth="1"/>
    <col min="2822" max="3072" width="9.19921875" style="38"/>
    <col min="3073" max="3073" width="0" style="38" hidden="1" customWidth="1"/>
    <col min="3074" max="3074" width="61.8984375" style="38" customWidth="1"/>
    <col min="3075" max="3075" width="12.8984375" style="38" customWidth="1"/>
    <col min="3076" max="3076" width="9.19921875" style="38"/>
    <col min="3077" max="3077" width="10.8984375" style="38" bestFit="1" customWidth="1"/>
    <col min="3078" max="3328" width="9.19921875" style="38"/>
    <col min="3329" max="3329" width="0" style="38" hidden="1" customWidth="1"/>
    <col min="3330" max="3330" width="61.8984375" style="38" customWidth="1"/>
    <col min="3331" max="3331" width="12.8984375" style="38" customWidth="1"/>
    <col min="3332" max="3332" width="9.19921875" style="38"/>
    <col min="3333" max="3333" width="10.8984375" style="38" bestFit="1" customWidth="1"/>
    <col min="3334" max="3584" width="9.19921875" style="38"/>
    <col min="3585" max="3585" width="0" style="38" hidden="1" customWidth="1"/>
    <col min="3586" max="3586" width="61.8984375" style="38" customWidth="1"/>
    <col min="3587" max="3587" width="12.8984375" style="38" customWidth="1"/>
    <col min="3588" max="3588" width="9.19921875" style="38"/>
    <col min="3589" max="3589" width="10.8984375" style="38" bestFit="1" customWidth="1"/>
    <col min="3590" max="3840" width="9.19921875" style="38"/>
    <col min="3841" max="3841" width="0" style="38" hidden="1" customWidth="1"/>
    <col min="3842" max="3842" width="61.8984375" style="38" customWidth="1"/>
    <col min="3843" max="3843" width="12.8984375" style="38" customWidth="1"/>
    <col min="3844" max="3844" width="9.19921875" style="38"/>
    <col min="3845" max="3845" width="10.8984375" style="38" bestFit="1" customWidth="1"/>
    <col min="3846" max="4096" width="9.19921875" style="38"/>
    <col min="4097" max="4097" width="0" style="38" hidden="1" customWidth="1"/>
    <col min="4098" max="4098" width="61.8984375" style="38" customWidth="1"/>
    <col min="4099" max="4099" width="12.8984375" style="38" customWidth="1"/>
    <col min="4100" max="4100" width="9.19921875" style="38"/>
    <col min="4101" max="4101" width="10.8984375" style="38" bestFit="1" customWidth="1"/>
    <col min="4102" max="4352" width="9.19921875" style="38"/>
    <col min="4353" max="4353" width="0" style="38" hidden="1" customWidth="1"/>
    <col min="4354" max="4354" width="61.8984375" style="38" customWidth="1"/>
    <col min="4355" max="4355" width="12.8984375" style="38" customWidth="1"/>
    <col min="4356" max="4356" width="9.19921875" style="38"/>
    <col min="4357" max="4357" width="10.8984375" style="38" bestFit="1" customWidth="1"/>
    <col min="4358" max="4608" width="9.19921875" style="38"/>
    <col min="4609" max="4609" width="0" style="38" hidden="1" customWidth="1"/>
    <col min="4610" max="4610" width="61.8984375" style="38" customWidth="1"/>
    <col min="4611" max="4611" width="12.8984375" style="38" customWidth="1"/>
    <col min="4612" max="4612" width="9.19921875" style="38"/>
    <col min="4613" max="4613" width="10.8984375" style="38" bestFit="1" customWidth="1"/>
    <col min="4614" max="4864" width="9.19921875" style="38"/>
    <col min="4865" max="4865" width="0" style="38" hidden="1" customWidth="1"/>
    <col min="4866" max="4866" width="61.8984375" style="38" customWidth="1"/>
    <col min="4867" max="4867" width="12.8984375" style="38" customWidth="1"/>
    <col min="4868" max="4868" width="9.19921875" style="38"/>
    <col min="4869" max="4869" width="10.8984375" style="38" bestFit="1" customWidth="1"/>
    <col min="4870" max="5120" width="9.19921875" style="38"/>
    <col min="5121" max="5121" width="0" style="38" hidden="1" customWidth="1"/>
    <col min="5122" max="5122" width="61.8984375" style="38" customWidth="1"/>
    <col min="5123" max="5123" width="12.8984375" style="38" customWidth="1"/>
    <col min="5124" max="5124" width="9.19921875" style="38"/>
    <col min="5125" max="5125" width="10.8984375" style="38" bestFit="1" customWidth="1"/>
    <col min="5126" max="5376" width="9.19921875" style="38"/>
    <col min="5377" max="5377" width="0" style="38" hidden="1" customWidth="1"/>
    <col min="5378" max="5378" width="61.8984375" style="38" customWidth="1"/>
    <col min="5379" max="5379" width="12.8984375" style="38" customWidth="1"/>
    <col min="5380" max="5380" width="9.19921875" style="38"/>
    <col min="5381" max="5381" width="10.8984375" style="38" bestFit="1" customWidth="1"/>
    <col min="5382" max="5632" width="9.19921875" style="38"/>
    <col min="5633" max="5633" width="0" style="38" hidden="1" customWidth="1"/>
    <col min="5634" max="5634" width="61.8984375" style="38" customWidth="1"/>
    <col min="5635" max="5635" width="12.8984375" style="38" customWidth="1"/>
    <col min="5636" max="5636" width="9.19921875" style="38"/>
    <col min="5637" max="5637" width="10.8984375" style="38" bestFit="1" customWidth="1"/>
    <col min="5638" max="5888" width="9.19921875" style="38"/>
    <col min="5889" max="5889" width="0" style="38" hidden="1" customWidth="1"/>
    <col min="5890" max="5890" width="61.8984375" style="38" customWidth="1"/>
    <col min="5891" max="5891" width="12.8984375" style="38" customWidth="1"/>
    <col min="5892" max="5892" width="9.19921875" style="38"/>
    <col min="5893" max="5893" width="10.8984375" style="38" bestFit="1" customWidth="1"/>
    <col min="5894" max="6144" width="9.19921875" style="38"/>
    <col min="6145" max="6145" width="0" style="38" hidden="1" customWidth="1"/>
    <col min="6146" max="6146" width="61.8984375" style="38" customWidth="1"/>
    <col min="6147" max="6147" width="12.8984375" style="38" customWidth="1"/>
    <col min="6148" max="6148" width="9.19921875" style="38"/>
    <col min="6149" max="6149" width="10.8984375" style="38" bestFit="1" customWidth="1"/>
    <col min="6150" max="6400" width="9.19921875" style="38"/>
    <col min="6401" max="6401" width="0" style="38" hidden="1" customWidth="1"/>
    <col min="6402" max="6402" width="61.8984375" style="38" customWidth="1"/>
    <col min="6403" max="6403" width="12.8984375" style="38" customWidth="1"/>
    <col min="6404" max="6404" width="9.19921875" style="38"/>
    <col min="6405" max="6405" width="10.8984375" style="38" bestFit="1" customWidth="1"/>
    <col min="6406" max="6656" width="9.19921875" style="38"/>
    <col min="6657" max="6657" width="0" style="38" hidden="1" customWidth="1"/>
    <col min="6658" max="6658" width="61.8984375" style="38" customWidth="1"/>
    <col min="6659" max="6659" width="12.8984375" style="38" customWidth="1"/>
    <col min="6660" max="6660" width="9.19921875" style="38"/>
    <col min="6661" max="6661" width="10.8984375" style="38" bestFit="1" customWidth="1"/>
    <col min="6662" max="6912" width="9.19921875" style="38"/>
    <col min="6913" max="6913" width="0" style="38" hidden="1" customWidth="1"/>
    <col min="6914" max="6914" width="61.8984375" style="38" customWidth="1"/>
    <col min="6915" max="6915" width="12.8984375" style="38" customWidth="1"/>
    <col min="6916" max="6916" width="9.19921875" style="38"/>
    <col min="6917" max="6917" width="10.8984375" style="38" bestFit="1" customWidth="1"/>
    <col min="6918" max="7168" width="9.19921875" style="38"/>
    <col min="7169" max="7169" width="0" style="38" hidden="1" customWidth="1"/>
    <col min="7170" max="7170" width="61.8984375" style="38" customWidth="1"/>
    <col min="7171" max="7171" width="12.8984375" style="38" customWidth="1"/>
    <col min="7172" max="7172" width="9.19921875" style="38"/>
    <col min="7173" max="7173" width="10.8984375" style="38" bestFit="1" customWidth="1"/>
    <col min="7174" max="7424" width="9.19921875" style="38"/>
    <col min="7425" max="7425" width="0" style="38" hidden="1" customWidth="1"/>
    <col min="7426" max="7426" width="61.8984375" style="38" customWidth="1"/>
    <col min="7427" max="7427" width="12.8984375" style="38" customWidth="1"/>
    <col min="7428" max="7428" width="9.19921875" style="38"/>
    <col min="7429" max="7429" width="10.8984375" style="38" bestFit="1" customWidth="1"/>
    <col min="7430" max="7680" width="9.19921875" style="38"/>
    <col min="7681" max="7681" width="0" style="38" hidden="1" customWidth="1"/>
    <col min="7682" max="7682" width="61.8984375" style="38" customWidth="1"/>
    <col min="7683" max="7683" width="12.8984375" style="38" customWidth="1"/>
    <col min="7684" max="7684" width="9.19921875" style="38"/>
    <col min="7685" max="7685" width="10.8984375" style="38" bestFit="1" customWidth="1"/>
    <col min="7686" max="7936" width="9.19921875" style="38"/>
    <col min="7937" max="7937" width="0" style="38" hidden="1" customWidth="1"/>
    <col min="7938" max="7938" width="61.8984375" style="38" customWidth="1"/>
    <col min="7939" max="7939" width="12.8984375" style="38" customWidth="1"/>
    <col min="7940" max="7940" width="9.19921875" style="38"/>
    <col min="7941" max="7941" width="10.8984375" style="38" bestFit="1" customWidth="1"/>
    <col min="7942" max="8192" width="9.19921875" style="38"/>
    <col min="8193" max="8193" width="0" style="38" hidden="1" customWidth="1"/>
    <col min="8194" max="8194" width="61.8984375" style="38" customWidth="1"/>
    <col min="8195" max="8195" width="12.8984375" style="38" customWidth="1"/>
    <col min="8196" max="8196" width="9.19921875" style="38"/>
    <col min="8197" max="8197" width="10.8984375" style="38" bestFit="1" customWidth="1"/>
    <col min="8198" max="8448" width="9.19921875" style="38"/>
    <col min="8449" max="8449" width="0" style="38" hidden="1" customWidth="1"/>
    <col min="8450" max="8450" width="61.8984375" style="38" customWidth="1"/>
    <col min="8451" max="8451" width="12.8984375" style="38" customWidth="1"/>
    <col min="8452" max="8452" width="9.19921875" style="38"/>
    <col min="8453" max="8453" width="10.8984375" style="38" bestFit="1" customWidth="1"/>
    <col min="8454" max="8704" width="9.19921875" style="38"/>
    <col min="8705" max="8705" width="0" style="38" hidden="1" customWidth="1"/>
    <col min="8706" max="8706" width="61.8984375" style="38" customWidth="1"/>
    <col min="8707" max="8707" width="12.8984375" style="38" customWidth="1"/>
    <col min="8708" max="8708" width="9.19921875" style="38"/>
    <col min="8709" max="8709" width="10.8984375" style="38" bestFit="1" customWidth="1"/>
    <col min="8710" max="8960" width="9.19921875" style="38"/>
    <col min="8961" max="8961" width="0" style="38" hidden="1" customWidth="1"/>
    <col min="8962" max="8962" width="61.8984375" style="38" customWidth="1"/>
    <col min="8963" max="8963" width="12.8984375" style="38" customWidth="1"/>
    <col min="8964" max="8964" width="9.19921875" style="38"/>
    <col min="8965" max="8965" width="10.8984375" style="38" bestFit="1" customWidth="1"/>
    <col min="8966" max="9216" width="9.19921875" style="38"/>
    <col min="9217" max="9217" width="0" style="38" hidden="1" customWidth="1"/>
    <col min="9218" max="9218" width="61.8984375" style="38" customWidth="1"/>
    <col min="9219" max="9219" width="12.8984375" style="38" customWidth="1"/>
    <col min="9220" max="9220" width="9.19921875" style="38"/>
    <col min="9221" max="9221" width="10.8984375" style="38" bestFit="1" customWidth="1"/>
    <col min="9222" max="9472" width="9.19921875" style="38"/>
    <col min="9473" max="9473" width="0" style="38" hidden="1" customWidth="1"/>
    <col min="9474" max="9474" width="61.8984375" style="38" customWidth="1"/>
    <col min="9475" max="9475" width="12.8984375" style="38" customWidth="1"/>
    <col min="9476" max="9476" width="9.19921875" style="38"/>
    <col min="9477" max="9477" width="10.8984375" style="38" bestFit="1" customWidth="1"/>
    <col min="9478" max="9728" width="9.19921875" style="38"/>
    <col min="9729" max="9729" width="0" style="38" hidden="1" customWidth="1"/>
    <col min="9730" max="9730" width="61.8984375" style="38" customWidth="1"/>
    <col min="9731" max="9731" width="12.8984375" style="38" customWidth="1"/>
    <col min="9732" max="9732" width="9.19921875" style="38"/>
    <col min="9733" max="9733" width="10.8984375" style="38" bestFit="1" customWidth="1"/>
    <col min="9734" max="9984" width="9.19921875" style="38"/>
    <col min="9985" max="9985" width="0" style="38" hidden="1" customWidth="1"/>
    <col min="9986" max="9986" width="61.8984375" style="38" customWidth="1"/>
    <col min="9987" max="9987" width="12.8984375" style="38" customWidth="1"/>
    <col min="9988" max="9988" width="9.19921875" style="38"/>
    <col min="9989" max="9989" width="10.8984375" style="38" bestFit="1" customWidth="1"/>
    <col min="9990" max="10240" width="9.19921875" style="38"/>
    <col min="10241" max="10241" width="0" style="38" hidden="1" customWidth="1"/>
    <col min="10242" max="10242" width="61.8984375" style="38" customWidth="1"/>
    <col min="10243" max="10243" width="12.8984375" style="38" customWidth="1"/>
    <col min="10244" max="10244" width="9.19921875" style="38"/>
    <col min="10245" max="10245" width="10.8984375" style="38" bestFit="1" customWidth="1"/>
    <col min="10246" max="10496" width="9.19921875" style="38"/>
    <col min="10497" max="10497" width="0" style="38" hidden="1" customWidth="1"/>
    <col min="10498" max="10498" width="61.8984375" style="38" customWidth="1"/>
    <col min="10499" max="10499" width="12.8984375" style="38" customWidth="1"/>
    <col min="10500" max="10500" width="9.19921875" style="38"/>
    <col min="10501" max="10501" width="10.8984375" style="38" bestFit="1" customWidth="1"/>
    <col min="10502" max="10752" width="9.19921875" style="38"/>
    <col min="10753" max="10753" width="0" style="38" hidden="1" customWidth="1"/>
    <col min="10754" max="10754" width="61.8984375" style="38" customWidth="1"/>
    <col min="10755" max="10755" width="12.8984375" style="38" customWidth="1"/>
    <col min="10756" max="10756" width="9.19921875" style="38"/>
    <col min="10757" max="10757" width="10.8984375" style="38" bestFit="1" customWidth="1"/>
    <col min="10758" max="11008" width="9.19921875" style="38"/>
    <col min="11009" max="11009" width="0" style="38" hidden="1" customWidth="1"/>
    <col min="11010" max="11010" width="61.8984375" style="38" customWidth="1"/>
    <col min="11011" max="11011" width="12.8984375" style="38" customWidth="1"/>
    <col min="11012" max="11012" width="9.19921875" style="38"/>
    <col min="11013" max="11013" width="10.8984375" style="38" bestFit="1" customWidth="1"/>
    <col min="11014" max="11264" width="9.19921875" style="38"/>
    <col min="11265" max="11265" width="0" style="38" hidden="1" customWidth="1"/>
    <col min="11266" max="11266" width="61.8984375" style="38" customWidth="1"/>
    <col min="11267" max="11267" width="12.8984375" style="38" customWidth="1"/>
    <col min="11268" max="11268" width="9.19921875" style="38"/>
    <col min="11269" max="11269" width="10.8984375" style="38" bestFit="1" customWidth="1"/>
    <col min="11270" max="11520" width="9.19921875" style="38"/>
    <col min="11521" max="11521" width="0" style="38" hidden="1" customWidth="1"/>
    <col min="11522" max="11522" width="61.8984375" style="38" customWidth="1"/>
    <col min="11523" max="11523" width="12.8984375" style="38" customWidth="1"/>
    <col min="11524" max="11524" width="9.19921875" style="38"/>
    <col min="11525" max="11525" width="10.8984375" style="38" bestFit="1" customWidth="1"/>
    <col min="11526" max="11776" width="9.19921875" style="38"/>
    <col min="11777" max="11777" width="0" style="38" hidden="1" customWidth="1"/>
    <col min="11778" max="11778" width="61.8984375" style="38" customWidth="1"/>
    <col min="11779" max="11779" width="12.8984375" style="38" customWidth="1"/>
    <col min="11780" max="11780" width="9.19921875" style="38"/>
    <col min="11781" max="11781" width="10.8984375" style="38" bestFit="1" customWidth="1"/>
    <col min="11782" max="12032" width="9.19921875" style="38"/>
    <col min="12033" max="12033" width="0" style="38" hidden="1" customWidth="1"/>
    <col min="12034" max="12034" width="61.8984375" style="38" customWidth="1"/>
    <col min="12035" max="12035" width="12.8984375" style="38" customWidth="1"/>
    <col min="12036" max="12036" width="9.19921875" style="38"/>
    <col min="12037" max="12037" width="10.8984375" style="38" bestFit="1" customWidth="1"/>
    <col min="12038" max="12288" width="9.19921875" style="38"/>
    <col min="12289" max="12289" width="0" style="38" hidden="1" customWidth="1"/>
    <col min="12290" max="12290" width="61.8984375" style="38" customWidth="1"/>
    <col min="12291" max="12291" width="12.8984375" style="38" customWidth="1"/>
    <col min="12292" max="12292" width="9.19921875" style="38"/>
    <col min="12293" max="12293" width="10.8984375" style="38" bestFit="1" customWidth="1"/>
    <col min="12294" max="12544" width="9.19921875" style="38"/>
    <col min="12545" max="12545" width="0" style="38" hidden="1" customWidth="1"/>
    <col min="12546" max="12546" width="61.8984375" style="38" customWidth="1"/>
    <col min="12547" max="12547" width="12.8984375" style="38" customWidth="1"/>
    <col min="12548" max="12548" width="9.19921875" style="38"/>
    <col min="12549" max="12549" width="10.8984375" style="38" bestFit="1" customWidth="1"/>
    <col min="12550" max="12800" width="9.19921875" style="38"/>
    <col min="12801" max="12801" width="0" style="38" hidden="1" customWidth="1"/>
    <col min="12802" max="12802" width="61.8984375" style="38" customWidth="1"/>
    <col min="12803" max="12803" width="12.8984375" style="38" customWidth="1"/>
    <col min="12804" max="12804" width="9.19921875" style="38"/>
    <col min="12805" max="12805" width="10.8984375" style="38" bestFit="1" customWidth="1"/>
    <col min="12806" max="13056" width="9.19921875" style="38"/>
    <col min="13057" max="13057" width="0" style="38" hidden="1" customWidth="1"/>
    <col min="13058" max="13058" width="61.8984375" style="38" customWidth="1"/>
    <col min="13059" max="13059" width="12.8984375" style="38" customWidth="1"/>
    <col min="13060" max="13060" width="9.19921875" style="38"/>
    <col min="13061" max="13061" width="10.8984375" style="38" bestFit="1" customWidth="1"/>
    <col min="13062" max="13312" width="9.19921875" style="38"/>
    <col min="13313" max="13313" width="0" style="38" hidden="1" customWidth="1"/>
    <col min="13314" max="13314" width="61.8984375" style="38" customWidth="1"/>
    <col min="13315" max="13315" width="12.8984375" style="38" customWidth="1"/>
    <col min="13316" max="13316" width="9.19921875" style="38"/>
    <col min="13317" max="13317" width="10.8984375" style="38" bestFit="1" customWidth="1"/>
    <col min="13318" max="13568" width="9.19921875" style="38"/>
    <col min="13569" max="13569" width="0" style="38" hidden="1" customWidth="1"/>
    <col min="13570" max="13570" width="61.8984375" style="38" customWidth="1"/>
    <col min="13571" max="13571" width="12.8984375" style="38" customWidth="1"/>
    <col min="13572" max="13572" width="9.19921875" style="38"/>
    <col min="13573" max="13573" width="10.8984375" style="38" bestFit="1" customWidth="1"/>
    <col min="13574" max="13824" width="9.19921875" style="38"/>
    <col min="13825" max="13825" width="0" style="38" hidden="1" customWidth="1"/>
    <col min="13826" max="13826" width="61.8984375" style="38" customWidth="1"/>
    <col min="13827" max="13827" width="12.8984375" style="38" customWidth="1"/>
    <col min="13828" max="13828" width="9.19921875" style="38"/>
    <col min="13829" max="13829" width="10.8984375" style="38" bestFit="1" customWidth="1"/>
    <col min="13830" max="14080" width="9.19921875" style="38"/>
    <col min="14081" max="14081" width="0" style="38" hidden="1" customWidth="1"/>
    <col min="14082" max="14082" width="61.8984375" style="38" customWidth="1"/>
    <col min="14083" max="14083" width="12.8984375" style="38" customWidth="1"/>
    <col min="14084" max="14084" width="9.19921875" style="38"/>
    <col min="14085" max="14085" width="10.8984375" style="38" bestFit="1" customWidth="1"/>
    <col min="14086" max="14336" width="9.19921875" style="38"/>
    <col min="14337" max="14337" width="0" style="38" hidden="1" customWidth="1"/>
    <col min="14338" max="14338" width="61.8984375" style="38" customWidth="1"/>
    <col min="14339" max="14339" width="12.8984375" style="38" customWidth="1"/>
    <col min="14340" max="14340" width="9.19921875" style="38"/>
    <col min="14341" max="14341" width="10.8984375" style="38" bestFit="1" customWidth="1"/>
    <col min="14342" max="14592" width="9.19921875" style="38"/>
    <col min="14593" max="14593" width="0" style="38" hidden="1" customWidth="1"/>
    <col min="14594" max="14594" width="61.8984375" style="38" customWidth="1"/>
    <col min="14595" max="14595" width="12.8984375" style="38" customWidth="1"/>
    <col min="14596" max="14596" width="9.19921875" style="38"/>
    <col min="14597" max="14597" width="10.8984375" style="38" bestFit="1" customWidth="1"/>
    <col min="14598" max="14848" width="9.19921875" style="38"/>
    <col min="14849" max="14849" width="0" style="38" hidden="1" customWidth="1"/>
    <col min="14850" max="14850" width="61.8984375" style="38" customWidth="1"/>
    <col min="14851" max="14851" width="12.8984375" style="38" customWidth="1"/>
    <col min="14852" max="14852" width="9.19921875" style="38"/>
    <col min="14853" max="14853" width="10.8984375" style="38" bestFit="1" customWidth="1"/>
    <col min="14854" max="15104" width="9.19921875" style="38"/>
    <col min="15105" max="15105" width="0" style="38" hidden="1" customWidth="1"/>
    <col min="15106" max="15106" width="61.8984375" style="38" customWidth="1"/>
    <col min="15107" max="15107" width="12.8984375" style="38" customWidth="1"/>
    <col min="15108" max="15108" width="9.19921875" style="38"/>
    <col min="15109" max="15109" width="10.8984375" style="38" bestFit="1" customWidth="1"/>
    <col min="15110" max="15360" width="9.19921875" style="38"/>
    <col min="15361" max="15361" width="0" style="38" hidden="1" customWidth="1"/>
    <col min="15362" max="15362" width="61.8984375" style="38" customWidth="1"/>
    <col min="15363" max="15363" width="12.8984375" style="38" customWidth="1"/>
    <col min="15364" max="15364" width="9.19921875" style="38"/>
    <col min="15365" max="15365" width="10.8984375" style="38" bestFit="1" customWidth="1"/>
    <col min="15366" max="15616" width="9.19921875" style="38"/>
    <col min="15617" max="15617" width="0" style="38" hidden="1" customWidth="1"/>
    <col min="15618" max="15618" width="61.8984375" style="38" customWidth="1"/>
    <col min="15619" max="15619" width="12.8984375" style="38" customWidth="1"/>
    <col min="15620" max="15620" width="9.19921875" style="38"/>
    <col min="15621" max="15621" width="10.8984375" style="38" bestFit="1" customWidth="1"/>
    <col min="15622" max="15872" width="9.19921875" style="38"/>
    <col min="15873" max="15873" width="0" style="38" hidden="1" customWidth="1"/>
    <col min="15874" max="15874" width="61.8984375" style="38" customWidth="1"/>
    <col min="15875" max="15875" width="12.8984375" style="38" customWidth="1"/>
    <col min="15876" max="15876" width="9.19921875" style="38"/>
    <col min="15877" max="15877" width="10.8984375" style="38" bestFit="1" customWidth="1"/>
    <col min="15878" max="16128" width="9.19921875" style="38"/>
    <col min="16129" max="16129" width="0" style="38" hidden="1" customWidth="1"/>
    <col min="16130" max="16130" width="61.8984375" style="38" customWidth="1"/>
    <col min="16131" max="16131" width="12.8984375" style="38" customWidth="1"/>
    <col min="16132" max="16132" width="9.19921875" style="38"/>
    <col min="16133" max="16133" width="10.8984375" style="38" bestFit="1" customWidth="1"/>
    <col min="16134" max="16384" width="9.19921875" style="38"/>
  </cols>
  <sheetData>
    <row r="1" spans="1:5" x14ac:dyDescent="0.3">
      <c r="A1" s="38">
        <v>1</v>
      </c>
      <c r="B1" s="39"/>
    </row>
    <row r="2" spans="1:5" x14ac:dyDescent="0.3">
      <c r="A2" s="38">
        <v>1</v>
      </c>
      <c r="B2" s="40" t="s">
        <v>57</v>
      </c>
    </row>
    <row r="3" spans="1:5" x14ac:dyDescent="0.3">
      <c r="A3" s="38">
        <v>1</v>
      </c>
      <c r="B3" s="41" t="s">
        <v>58</v>
      </c>
    </row>
    <row r="4" spans="1:5" x14ac:dyDescent="0.3">
      <c r="A4" s="38">
        <v>1</v>
      </c>
      <c r="B4" s="40" t="s">
        <v>78</v>
      </c>
    </row>
    <row r="5" spans="1:5" ht="16.2" thickBot="1" x14ac:dyDescent="0.35">
      <c r="A5" s="38">
        <v>1</v>
      </c>
      <c r="B5" s="42"/>
      <c r="C5" s="43"/>
    </row>
    <row r="6" spans="1:5" x14ac:dyDescent="0.3">
      <c r="A6" s="38">
        <v>1</v>
      </c>
      <c r="B6" s="44"/>
      <c r="C6" s="45"/>
    </row>
    <row r="7" spans="1:5" x14ac:dyDescent="0.3">
      <c r="A7" s="38">
        <v>1</v>
      </c>
      <c r="B7" s="46" t="s">
        <v>59</v>
      </c>
      <c r="C7" s="47" t="s">
        <v>60</v>
      </c>
    </row>
    <row r="8" spans="1:5" ht="16.2" thickBot="1" x14ac:dyDescent="0.35">
      <c r="A8" s="38">
        <v>1</v>
      </c>
      <c r="B8" s="48"/>
      <c r="C8" s="49" t="s">
        <v>61</v>
      </c>
    </row>
    <row r="9" spans="1:5" x14ac:dyDescent="0.3">
      <c r="A9" s="38">
        <v>1</v>
      </c>
      <c r="B9" s="50"/>
      <c r="C9" s="51"/>
    </row>
    <row r="10" spans="1:5" x14ac:dyDescent="0.3">
      <c r="A10" s="38">
        <v>1</v>
      </c>
      <c r="B10" s="52" t="s">
        <v>62</v>
      </c>
      <c r="C10" s="53">
        <f>C11</f>
        <v>17200000</v>
      </c>
    </row>
    <row r="11" spans="1:5" ht="16.2" x14ac:dyDescent="0.3">
      <c r="A11" s="54">
        <f>IF(AND(MAX(C11:C11)=0,MIN(C11:C11)=0),0,1)</f>
        <v>1</v>
      </c>
      <c r="B11" s="55" t="s">
        <v>63</v>
      </c>
      <c r="C11" s="56">
        <v>17200000</v>
      </c>
    </row>
    <row r="12" spans="1:5" x14ac:dyDescent="0.3">
      <c r="A12" s="54">
        <f>IF(AND(MAX(C12:C12)=0,MIN(C12:C12)=0),0,1)</f>
        <v>1</v>
      </c>
      <c r="B12" s="57" t="s">
        <v>64</v>
      </c>
      <c r="C12" s="58">
        <v>600000</v>
      </c>
    </row>
    <row r="13" spans="1:5" x14ac:dyDescent="0.3">
      <c r="A13" s="54">
        <f>IF(AND(MAX(C13:C13)=0,MIN(C13:C13)=0),0,1)</f>
        <v>0</v>
      </c>
      <c r="B13" s="59"/>
      <c r="C13" s="56"/>
    </row>
    <row r="14" spans="1:5" x14ac:dyDescent="0.3">
      <c r="A14" s="38">
        <v>1</v>
      </c>
      <c r="B14" s="60"/>
      <c r="C14" s="56"/>
    </row>
    <row r="15" spans="1:5" x14ac:dyDescent="0.3">
      <c r="A15" s="38">
        <v>1</v>
      </c>
      <c r="B15" s="61" t="s">
        <v>65</v>
      </c>
      <c r="C15" s="53">
        <f>C16+C22</f>
        <v>82800000</v>
      </c>
    </row>
    <row r="16" spans="1:5" ht="16.2" x14ac:dyDescent="0.3">
      <c r="A16" s="38">
        <v>1</v>
      </c>
      <c r="B16" s="62" t="s">
        <v>66</v>
      </c>
      <c r="C16" s="56">
        <v>77640700</v>
      </c>
      <c r="E16" s="58"/>
    </row>
    <row r="17" spans="1:3" x14ac:dyDescent="0.3">
      <c r="A17" s="54">
        <f>IF(SUM(A18:A18)=0,0,1)</f>
        <v>1</v>
      </c>
      <c r="B17" s="63" t="s">
        <v>56</v>
      </c>
      <c r="C17" s="56"/>
    </row>
    <row r="18" spans="1:3" x14ac:dyDescent="0.3">
      <c r="A18" s="54">
        <f>IF(AND(MAX(C18:C18)=0,MIN(C18:C18)=0),0,1)</f>
        <v>1</v>
      </c>
      <c r="B18" s="64" t="s">
        <v>67</v>
      </c>
      <c r="C18" s="58">
        <v>49214000</v>
      </c>
    </row>
    <row r="19" spans="1:3" x14ac:dyDescent="0.3">
      <c r="A19" s="54"/>
      <c r="B19" s="64" t="s">
        <v>68</v>
      </c>
      <c r="C19" s="58">
        <f>C20</f>
        <v>4500000</v>
      </c>
    </row>
    <row r="20" spans="1:3" x14ac:dyDescent="0.3">
      <c r="A20" s="54"/>
      <c r="B20" s="64" t="s">
        <v>69</v>
      </c>
      <c r="C20" s="58">
        <v>4500000</v>
      </c>
    </row>
    <row r="21" spans="1:3" ht="31.2" x14ac:dyDescent="0.3">
      <c r="A21" s="54"/>
      <c r="B21" s="64" t="s">
        <v>70</v>
      </c>
      <c r="C21" s="58">
        <v>474100</v>
      </c>
    </row>
    <row r="22" spans="1:3" ht="16.2" x14ac:dyDescent="0.3">
      <c r="A22" s="54">
        <f>IF(AND(MAX(C22:C22)=0,MIN(C22:C22)=0),0,1)</f>
        <v>1</v>
      </c>
      <c r="B22" s="62" t="s">
        <v>71</v>
      </c>
      <c r="C22" s="56">
        <v>5159300</v>
      </c>
    </row>
    <row r="23" spans="1:3" x14ac:dyDescent="0.3">
      <c r="A23" s="54">
        <f>IF(AND(MAX(C23:C23)=0,MIN(C23:C23)=0),0,1)</f>
        <v>0</v>
      </c>
      <c r="B23" s="65"/>
      <c r="C23" s="56"/>
    </row>
    <row r="24" spans="1:3" x14ac:dyDescent="0.3">
      <c r="A24" s="38">
        <v>1</v>
      </c>
      <c r="B24" s="66"/>
      <c r="C24" s="56"/>
    </row>
    <row r="25" spans="1:3" x14ac:dyDescent="0.3">
      <c r="A25" s="67">
        <v>1</v>
      </c>
      <c r="B25" s="68" t="s">
        <v>72</v>
      </c>
      <c r="C25" s="53">
        <f>C27+C28</f>
        <v>65600000</v>
      </c>
    </row>
    <row r="26" spans="1:3" x14ac:dyDescent="0.3">
      <c r="A26" s="38">
        <v>1</v>
      </c>
      <c r="B26" s="66"/>
      <c r="C26" s="56"/>
    </row>
    <row r="27" spans="1:3" x14ac:dyDescent="0.3">
      <c r="A27" s="54">
        <f>IF(AND(MAX(C27:C27)=0,MIN(C27:C27)=0),0,1)</f>
        <v>1</v>
      </c>
      <c r="B27" s="69" t="s">
        <v>73</v>
      </c>
      <c r="C27" s="56">
        <v>68636800</v>
      </c>
    </row>
    <row r="28" spans="1:3" ht="31.2" x14ac:dyDescent="0.3">
      <c r="A28" s="54">
        <f>IF(AND(MAX(C28:C28)=0,MIN(C28:C28)=0),0,1)</f>
        <v>1</v>
      </c>
      <c r="B28" s="69" t="s">
        <v>74</v>
      </c>
      <c r="C28" s="56">
        <f>C29</f>
        <v>-3036800</v>
      </c>
    </row>
    <row r="29" spans="1:3" x14ac:dyDescent="0.3">
      <c r="A29" s="54">
        <f>IF(AND(MAX(C29:C29)=0,MIN(C29:C29)=0),0,1)</f>
        <v>1</v>
      </c>
      <c r="B29" s="70" t="s">
        <v>75</v>
      </c>
      <c r="C29" s="58">
        <v>-3036800</v>
      </c>
    </row>
    <row r="30" spans="1:3" x14ac:dyDescent="0.3">
      <c r="A30" s="54"/>
      <c r="B30" s="70"/>
      <c r="C30" s="58"/>
    </row>
    <row r="31" spans="1:3" x14ac:dyDescent="0.3">
      <c r="A31" s="54"/>
      <c r="B31" s="70"/>
      <c r="C31" s="58"/>
    </row>
    <row r="32" spans="1:3" x14ac:dyDescent="0.3">
      <c r="A32" s="38">
        <v>1</v>
      </c>
      <c r="B32" s="52" t="s">
        <v>76</v>
      </c>
      <c r="C32" s="71">
        <f>C10-C15+C25</f>
        <v>0</v>
      </c>
    </row>
    <row r="33" spans="1:3" x14ac:dyDescent="0.3">
      <c r="A33" s="38">
        <v>1</v>
      </c>
      <c r="B33" s="60"/>
      <c r="C33" s="58"/>
    </row>
    <row r="34" spans="1:3" x14ac:dyDescent="0.3">
      <c r="A34" s="38">
        <v>1</v>
      </c>
      <c r="B34" s="52" t="s">
        <v>77</v>
      </c>
      <c r="C34" s="71">
        <v>0</v>
      </c>
    </row>
    <row r="35" spans="1:3" x14ac:dyDescent="0.3">
      <c r="A35" s="54">
        <f>IF(AND(MAX(C35:C35)=0,MIN(C35:C35)=0),0,1)</f>
        <v>0</v>
      </c>
      <c r="B35" s="69"/>
      <c r="C35" s="58">
        <v>0</v>
      </c>
    </row>
  </sheetData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9"/>
  <sheetViews>
    <sheetView zoomScale="80" zoomScaleNormal="80" workbookViewId="0">
      <selection activeCell="B6" sqref="B6"/>
    </sheetView>
  </sheetViews>
  <sheetFormatPr defaultRowHeight="15.6" x14ac:dyDescent="0.3"/>
  <cols>
    <col min="1" max="1" width="8.5"/>
    <col min="2" max="2" width="15.5" customWidth="1"/>
    <col min="3" max="3" width="63.59765625" customWidth="1"/>
    <col min="4" max="4" width="11.69921875" customWidth="1"/>
    <col min="5" max="5" width="10.5" hidden="1" customWidth="1"/>
    <col min="6" max="1018" width="8.5"/>
  </cols>
  <sheetData>
    <row r="2" spans="2:4" ht="27" customHeight="1" x14ac:dyDescent="0.3"/>
    <row r="5" spans="2:4" ht="80.400000000000006" customHeight="1" x14ac:dyDescent="0.3">
      <c r="B5" s="32" t="s">
        <v>95</v>
      </c>
      <c r="C5" s="33"/>
      <c r="D5" s="33"/>
    </row>
    <row r="6" spans="2:4" ht="16.2" customHeight="1" x14ac:dyDescent="0.3">
      <c r="B6" s="2"/>
      <c r="C6" s="2"/>
      <c r="D6" s="2"/>
    </row>
    <row r="7" spans="2:4" ht="15.6" customHeight="1" x14ac:dyDescent="0.3">
      <c r="B7" s="2"/>
      <c r="C7" s="2"/>
      <c r="D7" s="2"/>
    </row>
    <row r="8" spans="2:4" x14ac:dyDescent="0.3">
      <c r="B8" s="34" t="s">
        <v>0</v>
      </c>
      <c r="C8" s="34"/>
      <c r="D8" s="34"/>
    </row>
    <row r="9" spans="2:4" ht="90" customHeight="1" x14ac:dyDescent="0.3">
      <c r="B9" s="27" t="s">
        <v>79</v>
      </c>
      <c r="C9" s="3" t="s">
        <v>1</v>
      </c>
      <c r="D9" s="5" t="s">
        <v>2</v>
      </c>
    </row>
    <row r="10" spans="2:4" x14ac:dyDescent="0.3">
      <c r="B10" s="4"/>
      <c r="C10" s="4"/>
      <c r="D10" s="6"/>
    </row>
    <row r="11" spans="2:4" ht="28.2" x14ac:dyDescent="0.3">
      <c r="B11" s="7" t="s">
        <v>25</v>
      </c>
      <c r="C11" s="18" t="s">
        <v>26</v>
      </c>
      <c r="D11" s="22">
        <f>+D12+D13</f>
        <v>8222000</v>
      </c>
    </row>
    <row r="12" spans="2:4" x14ac:dyDescent="0.3">
      <c r="B12" s="7" t="s">
        <v>27</v>
      </c>
      <c r="C12" s="20" t="s">
        <v>28</v>
      </c>
      <c r="D12" s="21">
        <f>+D43</f>
        <v>5010000</v>
      </c>
    </row>
    <row r="13" spans="2:4" ht="18.600000000000001" customHeight="1" x14ac:dyDescent="0.3">
      <c r="B13" s="7" t="s">
        <v>29</v>
      </c>
      <c r="C13" s="20" t="s">
        <v>30</v>
      </c>
      <c r="D13" s="21">
        <f>+D59</f>
        <v>3212000</v>
      </c>
    </row>
    <row r="14" spans="2:4" x14ac:dyDescent="0.3">
      <c r="B14" s="7" t="s">
        <v>31</v>
      </c>
      <c r="C14" s="18" t="s">
        <v>9</v>
      </c>
      <c r="D14" s="22">
        <f>+D15</f>
        <v>561000</v>
      </c>
    </row>
    <row r="15" spans="2:4" ht="19.8" customHeight="1" x14ac:dyDescent="0.3">
      <c r="B15" s="7" t="s">
        <v>32</v>
      </c>
      <c r="C15" s="20" t="s">
        <v>33</v>
      </c>
      <c r="D15" s="21">
        <f>+D74</f>
        <v>561000</v>
      </c>
    </row>
    <row r="16" spans="2:4" ht="28.2" x14ac:dyDescent="0.3">
      <c r="B16" s="7" t="s">
        <v>34</v>
      </c>
      <c r="C16" s="18" t="s">
        <v>11</v>
      </c>
      <c r="D16" s="22">
        <f>+D17</f>
        <v>22787100</v>
      </c>
    </row>
    <row r="17" spans="2:5" ht="28.2" x14ac:dyDescent="0.3">
      <c r="B17" s="7" t="s">
        <v>35</v>
      </c>
      <c r="C17" s="20" t="s">
        <v>36</v>
      </c>
      <c r="D17" s="21">
        <f>+D90</f>
        <v>22787100</v>
      </c>
    </row>
    <row r="18" spans="2:5" x14ac:dyDescent="0.3">
      <c r="B18" s="7" t="s">
        <v>37</v>
      </c>
      <c r="C18" s="18" t="s">
        <v>13</v>
      </c>
      <c r="D18" s="22">
        <f>+D19</f>
        <v>4673000</v>
      </c>
    </row>
    <row r="19" spans="2:5" x14ac:dyDescent="0.3">
      <c r="B19" s="7" t="s">
        <v>38</v>
      </c>
      <c r="C19" s="20" t="s">
        <v>39</v>
      </c>
      <c r="D19" s="21">
        <f>+D105</f>
        <v>4673000</v>
      </c>
    </row>
    <row r="20" spans="2:5" x14ac:dyDescent="0.3">
      <c r="B20" s="7" t="s">
        <v>40</v>
      </c>
      <c r="C20" s="18" t="s">
        <v>15</v>
      </c>
      <c r="D20" s="22">
        <f>+D21</f>
        <v>6262000</v>
      </c>
    </row>
    <row r="21" spans="2:5" x14ac:dyDescent="0.3">
      <c r="B21" s="7" t="s">
        <v>41</v>
      </c>
      <c r="C21" s="20" t="s">
        <v>42</v>
      </c>
      <c r="D21" s="21">
        <f>+D120</f>
        <v>6262000</v>
      </c>
    </row>
    <row r="22" spans="2:5" x14ac:dyDescent="0.3">
      <c r="B22" s="7" t="s">
        <v>43</v>
      </c>
      <c r="C22" s="8" t="s">
        <v>6</v>
      </c>
      <c r="D22" s="22">
        <f>+D135</f>
        <v>10300700</v>
      </c>
    </row>
    <row r="23" spans="2:5" ht="15.6" customHeight="1" x14ac:dyDescent="0.3">
      <c r="B23" s="7" t="s">
        <v>44</v>
      </c>
      <c r="C23" s="8" t="s">
        <v>4</v>
      </c>
      <c r="D23" s="22">
        <f>+D24+D25</f>
        <v>29994200</v>
      </c>
    </row>
    <row r="24" spans="2:5" ht="16.2" customHeight="1" x14ac:dyDescent="0.3">
      <c r="B24" s="7" t="s">
        <v>45</v>
      </c>
      <c r="C24" s="9" t="s">
        <v>46</v>
      </c>
      <c r="D24" s="21">
        <f>+D150</f>
        <v>21994200</v>
      </c>
    </row>
    <row r="25" spans="2:5" x14ac:dyDescent="0.3">
      <c r="B25" s="7" t="s">
        <v>47</v>
      </c>
      <c r="C25" s="9" t="s">
        <v>48</v>
      </c>
      <c r="D25" s="21">
        <f>+D165</f>
        <v>8000000</v>
      </c>
    </row>
    <row r="26" spans="2:5" x14ac:dyDescent="0.3">
      <c r="B26" s="10" t="s">
        <v>7</v>
      </c>
      <c r="C26" s="8" t="s">
        <v>8</v>
      </c>
      <c r="D26" s="22">
        <f>+D11+D14+D16+D18+D20+D22+D23</f>
        <v>82800000</v>
      </c>
    </row>
    <row r="27" spans="2:5" x14ac:dyDescent="0.3">
      <c r="B27" s="11"/>
      <c r="C27" s="11"/>
      <c r="D27" s="11"/>
      <c r="E27" s="28"/>
    </row>
    <row r="28" spans="2:5" ht="28.35" customHeight="1" x14ac:dyDescent="0.3">
      <c r="B28" s="35" t="s">
        <v>54</v>
      </c>
      <c r="C28" s="36"/>
      <c r="D28" s="36"/>
      <c r="E28" s="28"/>
    </row>
    <row r="29" spans="2:5" x14ac:dyDescent="0.3">
      <c r="B29" s="11"/>
      <c r="C29" s="12"/>
      <c r="D29" s="12"/>
      <c r="E29" s="29"/>
    </row>
    <row r="30" spans="2:5" ht="42" customHeight="1" x14ac:dyDescent="0.3">
      <c r="B30" s="13"/>
      <c r="C30" s="25" t="s">
        <v>94</v>
      </c>
      <c r="D30" s="14"/>
      <c r="E30" s="14"/>
    </row>
    <row r="31" spans="2:5" ht="28.2" x14ac:dyDescent="0.3">
      <c r="B31" s="13"/>
      <c r="C31" s="4" t="s">
        <v>10</v>
      </c>
      <c r="D31" s="5" t="s">
        <v>2</v>
      </c>
      <c r="E31" s="5" t="s">
        <v>2</v>
      </c>
    </row>
    <row r="32" spans="2:5" x14ac:dyDescent="0.3">
      <c r="B32" s="11"/>
      <c r="C32" s="8" t="s">
        <v>12</v>
      </c>
      <c r="D32" s="22">
        <f>+D34+D35+D36</f>
        <v>5010000</v>
      </c>
      <c r="E32" s="22">
        <f>+E34+E35+E36</f>
        <v>5010000</v>
      </c>
    </row>
    <row r="33" spans="2:5" x14ac:dyDescent="0.3">
      <c r="B33" s="11"/>
      <c r="C33" s="15" t="s">
        <v>14</v>
      </c>
      <c r="D33" s="21"/>
      <c r="E33" s="21"/>
    </row>
    <row r="34" spans="2:5" x14ac:dyDescent="0.3">
      <c r="B34" s="11"/>
      <c r="C34" s="16" t="s">
        <v>16</v>
      </c>
      <c r="D34" s="21">
        <f>4524000-449000+100000</f>
        <v>4175000</v>
      </c>
      <c r="E34" s="21">
        <f>4524000-449000+100000</f>
        <v>4175000</v>
      </c>
    </row>
    <row r="35" spans="2:5" x14ac:dyDescent="0.3">
      <c r="B35" s="11"/>
      <c r="C35" s="16" t="s">
        <v>17</v>
      </c>
      <c r="D35" s="21">
        <v>835000</v>
      </c>
      <c r="E35" s="21">
        <v>835000</v>
      </c>
    </row>
    <row r="36" spans="2:5" hidden="1" x14ac:dyDescent="0.3">
      <c r="B36" s="11"/>
      <c r="C36" s="16" t="s">
        <v>18</v>
      </c>
      <c r="D36" s="21"/>
      <c r="E36" s="21"/>
    </row>
    <row r="37" spans="2:5" hidden="1" x14ac:dyDescent="0.3">
      <c r="B37" s="11"/>
      <c r="C37" s="8" t="s">
        <v>7</v>
      </c>
      <c r="D37" s="21"/>
      <c r="E37" s="21"/>
    </row>
    <row r="38" spans="2:5" x14ac:dyDescent="0.3">
      <c r="B38" s="11"/>
      <c r="C38" s="8" t="s">
        <v>19</v>
      </c>
      <c r="D38" s="22">
        <f>+D40+D41</f>
        <v>0</v>
      </c>
      <c r="E38" s="22">
        <f>+E40+E41</f>
        <v>0</v>
      </c>
    </row>
    <row r="39" spans="2:5" hidden="1" x14ac:dyDescent="0.3">
      <c r="B39" s="11"/>
      <c r="C39" s="15" t="s">
        <v>14</v>
      </c>
      <c r="D39" s="21"/>
      <c r="E39" s="21"/>
    </row>
    <row r="40" spans="2:5" hidden="1" x14ac:dyDescent="0.3">
      <c r="B40" s="11"/>
      <c r="C40" s="15" t="s">
        <v>20</v>
      </c>
      <c r="D40" s="21"/>
      <c r="E40" s="21"/>
    </row>
    <row r="41" spans="2:5" hidden="1" x14ac:dyDescent="0.3">
      <c r="B41" s="11"/>
      <c r="C41" s="15" t="s">
        <v>20</v>
      </c>
      <c r="D41" s="22"/>
      <c r="E41" s="22"/>
    </row>
    <row r="42" spans="2:5" hidden="1" x14ac:dyDescent="0.3">
      <c r="B42" s="11"/>
      <c r="C42" s="15" t="s">
        <v>20</v>
      </c>
      <c r="D42" s="22"/>
      <c r="E42" s="22"/>
    </row>
    <row r="43" spans="2:5" x14ac:dyDescent="0.3">
      <c r="B43" s="11"/>
      <c r="C43" s="8" t="s">
        <v>21</v>
      </c>
      <c r="D43" s="22">
        <f>+D38+D32</f>
        <v>5010000</v>
      </c>
      <c r="E43" s="22">
        <f>+E38+E32</f>
        <v>5010000</v>
      </c>
    </row>
    <row r="44" spans="2:5" x14ac:dyDescent="0.3">
      <c r="B44" s="37" t="s">
        <v>22</v>
      </c>
      <c r="C44" s="37"/>
      <c r="D44" s="37"/>
    </row>
    <row r="45" spans="2:5" x14ac:dyDescent="0.3">
      <c r="B45" s="1"/>
      <c r="C45" s="1"/>
      <c r="D45" s="1"/>
    </row>
    <row r="46" spans="2:5" ht="28.8" x14ac:dyDescent="0.3">
      <c r="B46" s="1"/>
      <c r="C46" s="72" t="s">
        <v>93</v>
      </c>
      <c r="D46" s="14"/>
      <c r="E46" s="14"/>
    </row>
    <row r="47" spans="2:5" ht="28.2" x14ac:dyDescent="0.3">
      <c r="B47" s="1"/>
      <c r="C47" s="4" t="s">
        <v>10</v>
      </c>
      <c r="D47" s="5" t="s">
        <v>2</v>
      </c>
      <c r="E47" s="5" t="s">
        <v>2</v>
      </c>
    </row>
    <row r="48" spans="2:5" x14ac:dyDescent="0.3">
      <c r="B48" s="1"/>
      <c r="C48" s="8" t="s">
        <v>12</v>
      </c>
      <c r="D48" s="22">
        <f>+D50+D51+D52</f>
        <v>2312000</v>
      </c>
      <c r="E48" s="22">
        <f>+E50+E51+E52</f>
        <v>2312000</v>
      </c>
    </row>
    <row r="49" spans="2:5" x14ac:dyDescent="0.3">
      <c r="B49" s="1"/>
      <c r="C49" s="15" t="s">
        <v>14</v>
      </c>
      <c r="D49" s="21"/>
      <c r="E49" s="21"/>
    </row>
    <row r="50" spans="2:5" x14ac:dyDescent="0.3">
      <c r="B50" s="1"/>
      <c r="C50" s="16" t="s">
        <v>3</v>
      </c>
      <c r="D50" s="21">
        <f>2115000-53000</f>
        <v>2062000</v>
      </c>
      <c r="E50" s="21">
        <f>2115000-53000</f>
        <v>2062000</v>
      </c>
    </row>
    <row r="51" spans="2:5" x14ac:dyDescent="0.3">
      <c r="B51" s="1"/>
      <c r="C51" s="16" t="s">
        <v>17</v>
      </c>
      <c r="D51" s="21">
        <v>250000</v>
      </c>
      <c r="E51" s="21">
        <v>250000</v>
      </c>
    </row>
    <row r="52" spans="2:5" hidden="1" x14ac:dyDescent="0.3">
      <c r="B52" s="1"/>
      <c r="C52" s="16" t="s">
        <v>5</v>
      </c>
      <c r="D52" s="21"/>
      <c r="E52" s="21"/>
    </row>
    <row r="53" spans="2:5" hidden="1" x14ac:dyDescent="0.3">
      <c r="B53" s="1"/>
      <c r="C53" s="8" t="s">
        <v>7</v>
      </c>
      <c r="D53" s="21"/>
      <c r="E53" s="21"/>
    </row>
    <row r="54" spans="2:5" x14ac:dyDescent="0.3">
      <c r="B54" s="1"/>
      <c r="C54" s="8" t="s">
        <v>19</v>
      </c>
      <c r="D54" s="22">
        <f>+D56+D57</f>
        <v>900000</v>
      </c>
      <c r="E54" s="22">
        <f>+E56+E57</f>
        <v>900000</v>
      </c>
    </row>
    <row r="55" spans="2:5" x14ac:dyDescent="0.3">
      <c r="B55" s="1"/>
      <c r="C55" s="15" t="s">
        <v>14</v>
      </c>
      <c r="D55" s="21"/>
      <c r="E55" s="21"/>
    </row>
    <row r="56" spans="2:5" x14ac:dyDescent="0.3">
      <c r="B56" s="1"/>
      <c r="C56" s="17" t="s">
        <v>80</v>
      </c>
      <c r="D56" s="21">
        <v>900000</v>
      </c>
      <c r="E56" s="21">
        <v>900000</v>
      </c>
    </row>
    <row r="57" spans="2:5" hidden="1" x14ac:dyDescent="0.3">
      <c r="B57" s="1"/>
      <c r="C57" s="15" t="s">
        <v>20</v>
      </c>
      <c r="D57" s="22"/>
      <c r="E57" s="22"/>
    </row>
    <row r="58" spans="2:5" hidden="1" x14ac:dyDescent="0.3">
      <c r="B58" s="1"/>
      <c r="C58" s="15" t="s">
        <v>20</v>
      </c>
      <c r="D58" s="22"/>
      <c r="E58" s="22"/>
    </row>
    <row r="59" spans="2:5" x14ac:dyDescent="0.3">
      <c r="B59" s="1"/>
      <c r="C59" s="8" t="s">
        <v>21</v>
      </c>
      <c r="D59" s="22">
        <f>+D54+D48</f>
        <v>3212000</v>
      </c>
      <c r="E59" s="22">
        <f>+E54+E48</f>
        <v>3212000</v>
      </c>
    </row>
    <row r="60" spans="2:5" x14ac:dyDescent="0.3">
      <c r="B60" s="1"/>
      <c r="C60" s="1"/>
      <c r="D60" s="1"/>
    </row>
    <row r="61" spans="2:5" ht="28.8" x14ac:dyDescent="0.3">
      <c r="B61" s="1"/>
      <c r="C61" s="25" t="s">
        <v>92</v>
      </c>
      <c r="D61" s="14"/>
      <c r="E61" s="14"/>
    </row>
    <row r="62" spans="2:5" ht="28.2" x14ac:dyDescent="0.3">
      <c r="B62" s="1"/>
      <c r="C62" s="4" t="s">
        <v>10</v>
      </c>
      <c r="D62" s="5" t="s">
        <v>2</v>
      </c>
      <c r="E62" s="5" t="s">
        <v>2</v>
      </c>
    </row>
    <row r="63" spans="2:5" x14ac:dyDescent="0.3">
      <c r="B63" s="1"/>
      <c r="C63" s="8" t="s">
        <v>12</v>
      </c>
      <c r="D63" s="22">
        <f>+D65+D66+D67</f>
        <v>561000</v>
      </c>
      <c r="E63" s="22">
        <f>+E65+E66+E67</f>
        <v>561000</v>
      </c>
    </row>
    <row r="64" spans="2:5" x14ac:dyDescent="0.3">
      <c r="B64" s="1"/>
      <c r="C64" s="15" t="s">
        <v>14</v>
      </c>
      <c r="D64" s="21"/>
      <c r="E64" s="21"/>
    </row>
    <row r="65" spans="2:5" x14ac:dyDescent="0.3">
      <c r="B65" s="1"/>
      <c r="C65" s="16" t="s">
        <v>3</v>
      </c>
      <c r="D65" s="21">
        <f>540000-25000</f>
        <v>515000</v>
      </c>
      <c r="E65" s="21">
        <f>540000-25000</f>
        <v>515000</v>
      </c>
    </row>
    <row r="66" spans="2:5" x14ac:dyDescent="0.3">
      <c r="B66" s="1"/>
      <c r="C66" s="16" t="s">
        <v>17</v>
      </c>
      <c r="D66" s="21">
        <v>46000</v>
      </c>
      <c r="E66" s="21">
        <v>46000</v>
      </c>
    </row>
    <row r="67" spans="2:5" hidden="1" x14ac:dyDescent="0.3">
      <c r="B67" s="1"/>
      <c r="C67" s="16" t="s">
        <v>5</v>
      </c>
      <c r="D67" s="21"/>
      <c r="E67" s="21"/>
    </row>
    <row r="68" spans="2:5" hidden="1" x14ac:dyDescent="0.3">
      <c r="B68" s="1"/>
      <c r="C68" s="8" t="s">
        <v>7</v>
      </c>
      <c r="D68" s="21"/>
      <c r="E68" s="21"/>
    </row>
    <row r="69" spans="2:5" x14ac:dyDescent="0.3">
      <c r="B69" s="1"/>
      <c r="C69" s="8" t="s">
        <v>19</v>
      </c>
      <c r="D69" s="22">
        <f>+D71+D72</f>
        <v>0</v>
      </c>
      <c r="E69" s="22">
        <f>+E71+E72</f>
        <v>0</v>
      </c>
    </row>
    <row r="70" spans="2:5" hidden="1" x14ac:dyDescent="0.3">
      <c r="B70" s="1"/>
      <c r="C70" s="15" t="s">
        <v>14</v>
      </c>
      <c r="D70" s="21"/>
      <c r="E70" s="21"/>
    </row>
    <row r="71" spans="2:5" hidden="1" x14ac:dyDescent="0.3">
      <c r="B71" s="1"/>
      <c r="C71" s="15" t="s">
        <v>20</v>
      </c>
      <c r="D71" s="21"/>
      <c r="E71" s="21"/>
    </row>
    <row r="72" spans="2:5" hidden="1" x14ac:dyDescent="0.3">
      <c r="B72" s="1"/>
      <c r="C72" s="15" t="s">
        <v>20</v>
      </c>
      <c r="D72" s="22"/>
      <c r="E72" s="22"/>
    </row>
    <row r="73" spans="2:5" hidden="1" x14ac:dyDescent="0.3">
      <c r="B73" s="1"/>
      <c r="C73" s="15" t="s">
        <v>20</v>
      </c>
      <c r="D73" s="22"/>
      <c r="E73" s="22"/>
    </row>
    <row r="74" spans="2:5" x14ac:dyDescent="0.3">
      <c r="B74" s="1"/>
      <c r="C74" s="8" t="s">
        <v>21</v>
      </c>
      <c r="D74" s="22">
        <f>+D69+D63</f>
        <v>561000</v>
      </c>
      <c r="E74" s="22">
        <f>+E69+E63</f>
        <v>561000</v>
      </c>
    </row>
    <row r="75" spans="2:5" x14ac:dyDescent="0.3">
      <c r="B75" s="1"/>
      <c r="C75" s="1"/>
      <c r="D75" s="1"/>
    </row>
    <row r="76" spans="2:5" ht="28.8" x14ac:dyDescent="0.3">
      <c r="B76" s="1"/>
      <c r="C76" s="25" t="s">
        <v>91</v>
      </c>
      <c r="D76" s="14"/>
    </row>
    <row r="77" spans="2:5" ht="28.2" x14ac:dyDescent="0.3">
      <c r="B77" s="1"/>
      <c r="C77" s="4" t="s">
        <v>10</v>
      </c>
      <c r="D77" s="5" t="s">
        <v>2</v>
      </c>
    </row>
    <row r="78" spans="2:5" x14ac:dyDescent="0.3">
      <c r="B78" s="1"/>
      <c r="C78" s="8" t="s">
        <v>12</v>
      </c>
      <c r="D78" s="22">
        <f>+D80+D81+D82</f>
        <v>21148000</v>
      </c>
    </row>
    <row r="79" spans="2:5" x14ac:dyDescent="0.3">
      <c r="B79" s="1"/>
      <c r="C79" s="15" t="s">
        <v>14</v>
      </c>
      <c r="D79" s="21"/>
    </row>
    <row r="80" spans="2:5" x14ac:dyDescent="0.3">
      <c r="B80" s="1"/>
      <c r="C80" s="16" t="s">
        <v>3</v>
      </c>
      <c r="D80" s="21">
        <f>15318800-1458800</f>
        <v>13860000</v>
      </c>
    </row>
    <row r="81" spans="2:5" x14ac:dyDescent="0.3">
      <c r="B81" s="1"/>
      <c r="C81" s="16" t="s">
        <v>17</v>
      </c>
      <c r="D81" s="21">
        <f>4416300+1458800+500000+500000</f>
        <v>6875100</v>
      </c>
    </row>
    <row r="82" spans="2:5" x14ac:dyDescent="0.3">
      <c r="B82" s="1"/>
      <c r="C82" s="16" t="s">
        <v>5</v>
      </c>
      <c r="D82" s="21">
        <v>412900</v>
      </c>
    </row>
    <row r="83" spans="2:5" hidden="1" x14ac:dyDescent="0.3">
      <c r="B83" s="1"/>
      <c r="C83" s="8" t="s">
        <v>7</v>
      </c>
      <c r="D83" s="21"/>
    </row>
    <row r="84" spans="2:5" x14ac:dyDescent="0.3">
      <c r="B84" s="1"/>
      <c r="C84" s="8" t="s">
        <v>19</v>
      </c>
      <c r="D84" s="22">
        <f>SUM(D86:D89)</f>
        <v>1639100</v>
      </c>
    </row>
    <row r="85" spans="2:5" x14ac:dyDescent="0.3">
      <c r="B85" s="1"/>
      <c r="C85" s="15" t="s">
        <v>14</v>
      </c>
      <c r="D85" s="21"/>
    </row>
    <row r="86" spans="2:5" ht="28.2" x14ac:dyDescent="0.3">
      <c r="B86" s="1"/>
      <c r="C86" s="17" t="s">
        <v>81</v>
      </c>
      <c r="D86" s="21">
        <v>474100</v>
      </c>
    </row>
    <row r="87" spans="2:5" ht="28.2" x14ac:dyDescent="0.3">
      <c r="B87" s="1"/>
      <c r="C87" s="17" t="s">
        <v>82</v>
      </c>
      <c r="D87" s="21">
        <f>135000+30000</f>
        <v>165000</v>
      </c>
    </row>
    <row r="88" spans="2:5" ht="28.2" x14ac:dyDescent="0.3">
      <c r="B88" s="19"/>
      <c r="C88" s="17" t="s">
        <v>83</v>
      </c>
      <c r="D88" s="21">
        <v>1000000</v>
      </c>
    </row>
    <row r="89" spans="2:5" hidden="1" x14ac:dyDescent="0.3">
      <c r="B89" s="1"/>
      <c r="C89" s="15" t="s">
        <v>20</v>
      </c>
      <c r="D89" s="22"/>
    </row>
    <row r="90" spans="2:5" x14ac:dyDescent="0.3">
      <c r="B90" s="1"/>
      <c r="C90" s="8" t="s">
        <v>21</v>
      </c>
      <c r="D90" s="22">
        <f>+D84+D78</f>
        <v>22787100</v>
      </c>
    </row>
    <row r="91" spans="2:5" x14ac:dyDescent="0.3">
      <c r="B91" s="1"/>
      <c r="C91" s="1"/>
      <c r="D91" s="1"/>
    </row>
    <row r="92" spans="2:5" x14ac:dyDescent="0.3">
      <c r="B92" s="1"/>
      <c r="C92" s="25" t="s">
        <v>90</v>
      </c>
      <c r="D92" s="14"/>
      <c r="E92" s="14"/>
    </row>
    <row r="93" spans="2:5" ht="28.2" x14ac:dyDescent="0.3">
      <c r="B93" s="1"/>
      <c r="C93" s="4" t="s">
        <v>10</v>
      </c>
      <c r="D93" s="5" t="s">
        <v>2</v>
      </c>
      <c r="E93" s="5" t="s">
        <v>2</v>
      </c>
    </row>
    <row r="94" spans="2:5" x14ac:dyDescent="0.3">
      <c r="B94" s="1"/>
      <c r="C94" s="8" t="s">
        <v>12</v>
      </c>
      <c r="D94" s="22">
        <f>+D96+D97+D98</f>
        <v>173000</v>
      </c>
      <c r="E94" s="22">
        <f>+E96+E97+E98</f>
        <v>173000</v>
      </c>
    </row>
    <row r="95" spans="2:5" x14ac:dyDescent="0.3">
      <c r="B95" s="1"/>
      <c r="C95" s="15" t="s">
        <v>14</v>
      </c>
      <c r="D95" s="21"/>
      <c r="E95" s="21"/>
    </row>
    <row r="96" spans="2:5" x14ac:dyDescent="0.3">
      <c r="B96" s="1"/>
      <c r="C96" s="16" t="s">
        <v>3</v>
      </c>
      <c r="D96" s="21">
        <f>164900-18900</f>
        <v>146000</v>
      </c>
      <c r="E96" s="21">
        <f>164900-18900</f>
        <v>146000</v>
      </c>
    </row>
    <row r="97" spans="2:5" x14ac:dyDescent="0.3">
      <c r="B97" s="1"/>
      <c r="C97" s="16" t="s">
        <v>17</v>
      </c>
      <c r="D97" s="21">
        <v>27000</v>
      </c>
      <c r="E97" s="21">
        <v>27000</v>
      </c>
    </row>
    <row r="98" spans="2:5" hidden="1" x14ac:dyDescent="0.3">
      <c r="B98" s="1"/>
      <c r="C98" s="16" t="s">
        <v>5</v>
      </c>
      <c r="D98" s="21"/>
      <c r="E98" s="21"/>
    </row>
    <row r="99" spans="2:5" hidden="1" x14ac:dyDescent="0.3">
      <c r="B99" s="1"/>
      <c r="C99" s="8" t="s">
        <v>7</v>
      </c>
      <c r="D99" s="21"/>
      <c r="E99" s="21"/>
    </row>
    <row r="100" spans="2:5" x14ac:dyDescent="0.3">
      <c r="B100" s="1"/>
      <c r="C100" s="8" t="s">
        <v>19</v>
      </c>
      <c r="D100" s="22">
        <f>+D102+D103</f>
        <v>4500000</v>
      </c>
      <c r="E100" s="22">
        <f>+E102+E103</f>
        <v>4500000</v>
      </c>
    </row>
    <row r="101" spans="2:5" x14ac:dyDescent="0.3">
      <c r="B101" s="1"/>
      <c r="C101" s="15" t="s">
        <v>14</v>
      </c>
      <c r="D101" s="21"/>
      <c r="E101" s="21"/>
    </row>
    <row r="102" spans="2:5" ht="28.2" x14ac:dyDescent="0.3">
      <c r="B102" s="1"/>
      <c r="C102" s="17" t="s">
        <v>84</v>
      </c>
      <c r="D102" s="21">
        <v>4500000</v>
      </c>
      <c r="E102" s="21">
        <v>4500000</v>
      </c>
    </row>
    <row r="103" spans="2:5" hidden="1" x14ac:dyDescent="0.3">
      <c r="B103" s="1"/>
      <c r="C103" s="15" t="s">
        <v>20</v>
      </c>
      <c r="D103" s="22"/>
      <c r="E103" s="22"/>
    </row>
    <row r="104" spans="2:5" hidden="1" x14ac:dyDescent="0.3">
      <c r="B104" s="1"/>
      <c r="C104" s="15" t="s">
        <v>20</v>
      </c>
      <c r="D104" s="22"/>
      <c r="E104" s="22"/>
    </row>
    <row r="105" spans="2:5" x14ac:dyDescent="0.3">
      <c r="B105" s="1"/>
      <c r="C105" s="8" t="s">
        <v>21</v>
      </c>
      <c r="D105" s="22">
        <f>+D100+D94</f>
        <v>4673000</v>
      </c>
      <c r="E105" s="22">
        <f>+E100+E94</f>
        <v>4673000</v>
      </c>
    </row>
    <row r="106" spans="2:5" x14ac:dyDescent="0.3">
      <c r="B106" s="1"/>
      <c r="C106" s="1"/>
      <c r="D106" s="1"/>
    </row>
    <row r="107" spans="2:5" x14ac:dyDescent="0.3">
      <c r="B107" s="1"/>
      <c r="C107" s="72" t="s">
        <v>89</v>
      </c>
      <c r="D107" s="14"/>
    </row>
    <row r="108" spans="2:5" ht="28.2" x14ac:dyDescent="0.3">
      <c r="B108" s="1"/>
      <c r="C108" s="4" t="s">
        <v>10</v>
      </c>
      <c r="D108" s="5" t="s">
        <v>2</v>
      </c>
    </row>
    <row r="109" spans="2:5" x14ac:dyDescent="0.3">
      <c r="B109" s="1"/>
      <c r="C109" s="8" t="s">
        <v>12</v>
      </c>
      <c r="D109" s="22">
        <f>+D111+D112+D113</f>
        <v>6262000</v>
      </c>
    </row>
    <row r="110" spans="2:5" x14ac:dyDescent="0.3">
      <c r="B110" s="1"/>
      <c r="C110" s="15" t="s">
        <v>14</v>
      </c>
      <c r="D110" s="21"/>
    </row>
    <row r="111" spans="2:5" x14ac:dyDescent="0.3">
      <c r="B111" s="1"/>
      <c r="C111" s="16" t="s">
        <v>3</v>
      </c>
      <c r="D111" s="21">
        <v>5227000</v>
      </c>
    </row>
    <row r="112" spans="2:5" x14ac:dyDescent="0.3">
      <c r="B112" s="1"/>
      <c r="C112" s="16" t="s">
        <v>17</v>
      </c>
      <c r="D112" s="21">
        <v>710000</v>
      </c>
    </row>
    <row r="113" spans="2:5" x14ac:dyDescent="0.3">
      <c r="B113" s="1"/>
      <c r="C113" s="16" t="s">
        <v>5</v>
      </c>
      <c r="D113" s="21">
        <v>325000</v>
      </c>
    </row>
    <row r="114" spans="2:5" hidden="1" x14ac:dyDescent="0.3">
      <c r="B114" s="1"/>
      <c r="C114" s="8" t="s">
        <v>7</v>
      </c>
      <c r="D114" s="21"/>
    </row>
    <row r="115" spans="2:5" x14ac:dyDescent="0.3">
      <c r="B115" s="1"/>
      <c r="C115" s="8" t="s">
        <v>19</v>
      </c>
      <c r="D115" s="22">
        <f>+D117+D118</f>
        <v>0</v>
      </c>
    </row>
    <row r="116" spans="2:5" hidden="1" x14ac:dyDescent="0.3">
      <c r="B116" s="1"/>
      <c r="C116" s="15" t="s">
        <v>14</v>
      </c>
      <c r="D116" s="21"/>
    </row>
    <row r="117" spans="2:5" hidden="1" x14ac:dyDescent="0.3">
      <c r="B117" s="1"/>
      <c r="C117" s="15" t="s">
        <v>20</v>
      </c>
      <c r="D117" s="21"/>
    </row>
    <row r="118" spans="2:5" hidden="1" x14ac:dyDescent="0.3">
      <c r="B118" s="1"/>
      <c r="C118" s="15" t="s">
        <v>20</v>
      </c>
      <c r="D118" s="22"/>
    </row>
    <row r="119" spans="2:5" hidden="1" x14ac:dyDescent="0.3">
      <c r="B119" s="1"/>
      <c r="C119" s="15" t="s">
        <v>20</v>
      </c>
      <c r="D119" s="22"/>
    </row>
    <row r="120" spans="2:5" x14ac:dyDescent="0.3">
      <c r="B120" s="1"/>
      <c r="C120" s="8" t="s">
        <v>21</v>
      </c>
      <c r="D120" s="22">
        <f>+D115+D109</f>
        <v>6262000</v>
      </c>
    </row>
    <row r="121" spans="2:5" x14ac:dyDescent="0.3">
      <c r="B121" s="1"/>
      <c r="C121" s="1"/>
      <c r="D121" s="1"/>
    </row>
    <row r="122" spans="2:5" x14ac:dyDescent="0.3">
      <c r="B122" s="1"/>
      <c r="C122" s="25" t="s">
        <v>88</v>
      </c>
      <c r="D122" s="14"/>
      <c r="E122" s="14"/>
    </row>
    <row r="123" spans="2:5" ht="28.2" x14ac:dyDescent="0.3">
      <c r="B123" s="1"/>
      <c r="C123" s="4" t="s">
        <v>10</v>
      </c>
      <c r="D123" s="5" t="s">
        <v>2</v>
      </c>
      <c r="E123" s="5" t="s">
        <v>2</v>
      </c>
    </row>
    <row r="124" spans="2:5" x14ac:dyDescent="0.3">
      <c r="B124" s="1"/>
      <c r="C124" s="8" t="s">
        <v>12</v>
      </c>
      <c r="D124" s="22">
        <f>+D126+D127+D128</f>
        <v>10300700</v>
      </c>
      <c r="E124" s="22">
        <f>+E126+E127+E128</f>
        <v>10300700</v>
      </c>
    </row>
    <row r="125" spans="2:5" x14ac:dyDescent="0.3">
      <c r="B125" s="1"/>
      <c r="C125" s="15" t="s">
        <v>14</v>
      </c>
      <c r="D125" s="21"/>
      <c r="E125" s="21"/>
    </row>
    <row r="126" spans="2:5" x14ac:dyDescent="0.3">
      <c r="B126" s="1"/>
      <c r="C126" s="16" t="s">
        <v>3</v>
      </c>
      <c r="D126" s="21">
        <f>3468000+197000</f>
        <v>3665000</v>
      </c>
      <c r="E126" s="21">
        <f>3468000+197000</f>
        <v>3665000</v>
      </c>
    </row>
    <row r="127" spans="2:5" x14ac:dyDescent="0.3">
      <c r="B127" s="1"/>
      <c r="C127" s="16" t="s">
        <v>17</v>
      </c>
      <c r="D127" s="21">
        <f>3854800+135000+445900</f>
        <v>4435700</v>
      </c>
      <c r="E127" s="21">
        <f>3854800+135000+445900</f>
        <v>4435700</v>
      </c>
    </row>
    <row r="128" spans="2:5" x14ac:dyDescent="0.3">
      <c r="B128" s="1"/>
      <c r="C128" s="16" t="s">
        <v>5</v>
      </c>
      <c r="D128" s="21">
        <v>2200000</v>
      </c>
      <c r="E128" s="21">
        <v>2200000</v>
      </c>
    </row>
    <row r="129" spans="2:5" hidden="1" x14ac:dyDescent="0.3">
      <c r="B129" s="1"/>
      <c r="C129" s="8" t="s">
        <v>7</v>
      </c>
      <c r="D129" s="21"/>
      <c r="E129" s="21"/>
    </row>
    <row r="130" spans="2:5" x14ac:dyDescent="0.3">
      <c r="B130" s="1"/>
      <c r="C130" s="8" t="s">
        <v>19</v>
      </c>
      <c r="D130" s="22">
        <f>+D132+D133</f>
        <v>0</v>
      </c>
      <c r="E130" s="22">
        <f>+E132+E133</f>
        <v>0</v>
      </c>
    </row>
    <row r="131" spans="2:5" hidden="1" x14ac:dyDescent="0.3">
      <c r="B131" s="1"/>
      <c r="C131" s="15" t="s">
        <v>14</v>
      </c>
      <c r="D131" s="21"/>
      <c r="E131" s="21"/>
    </row>
    <row r="132" spans="2:5" hidden="1" x14ac:dyDescent="0.3">
      <c r="B132" s="1"/>
      <c r="C132" s="15" t="s">
        <v>20</v>
      </c>
      <c r="D132" s="21"/>
      <c r="E132" s="21"/>
    </row>
    <row r="133" spans="2:5" hidden="1" x14ac:dyDescent="0.3">
      <c r="B133" s="1"/>
      <c r="C133" s="15" t="s">
        <v>20</v>
      </c>
      <c r="D133" s="22"/>
      <c r="E133" s="22"/>
    </row>
    <row r="134" spans="2:5" hidden="1" x14ac:dyDescent="0.3">
      <c r="B134" s="1"/>
      <c r="C134" s="15" t="s">
        <v>20</v>
      </c>
      <c r="D134" s="22"/>
      <c r="E134" s="22"/>
    </row>
    <row r="135" spans="2:5" x14ac:dyDescent="0.3">
      <c r="B135" s="1"/>
      <c r="C135" s="8" t="s">
        <v>21</v>
      </c>
      <c r="D135" s="22">
        <f>+D130+D124</f>
        <v>10300700</v>
      </c>
      <c r="E135" s="22">
        <f>+E130+E124</f>
        <v>10300700</v>
      </c>
    </row>
    <row r="136" spans="2:5" x14ac:dyDescent="0.3">
      <c r="B136" s="1"/>
      <c r="C136" s="1"/>
      <c r="D136" s="1"/>
    </row>
    <row r="137" spans="2:5" x14ac:dyDescent="0.3">
      <c r="B137" s="1"/>
      <c r="C137" s="25" t="s">
        <v>87</v>
      </c>
      <c r="D137" s="14"/>
      <c r="E137" s="14"/>
    </row>
    <row r="138" spans="2:5" ht="28.2" x14ac:dyDescent="0.3">
      <c r="B138" s="1"/>
      <c r="C138" s="4" t="s">
        <v>10</v>
      </c>
      <c r="D138" s="5" t="s">
        <v>2</v>
      </c>
      <c r="E138" s="5" t="s">
        <v>2</v>
      </c>
    </row>
    <row r="139" spans="2:5" x14ac:dyDescent="0.3">
      <c r="B139" s="1"/>
      <c r="C139" s="8" t="s">
        <v>12</v>
      </c>
      <c r="D139" s="22">
        <f>+D141+D142+D143</f>
        <v>21994200</v>
      </c>
      <c r="E139" s="22">
        <f>+E141+E142+E143</f>
        <v>500100</v>
      </c>
    </row>
    <row r="140" spans="2:5" x14ac:dyDescent="0.3">
      <c r="B140" s="1"/>
      <c r="C140" s="15" t="s">
        <v>14</v>
      </c>
      <c r="D140" s="21"/>
      <c r="E140" s="21"/>
    </row>
    <row r="141" spans="2:5" x14ac:dyDescent="0.3">
      <c r="B141" s="1"/>
      <c r="C141" s="16" t="s">
        <v>3</v>
      </c>
      <c r="D141" s="21">
        <f>15588000-480000+190000</f>
        <v>15298000</v>
      </c>
      <c r="E141" s="21"/>
    </row>
    <row r="142" spans="2:5" x14ac:dyDescent="0.3">
      <c r="B142" s="1"/>
      <c r="C142" s="16" t="s">
        <v>17</v>
      </c>
      <c r="D142" s="21">
        <f>3665200+500000+480000+110000</f>
        <v>4755200</v>
      </c>
      <c r="E142" s="21">
        <f>232100+268000</f>
        <v>500100</v>
      </c>
    </row>
    <row r="143" spans="2:5" x14ac:dyDescent="0.3">
      <c r="B143" s="1"/>
      <c r="C143" s="16" t="s">
        <v>5</v>
      </c>
      <c r="D143" s="21">
        <v>1941000</v>
      </c>
      <c r="E143" s="21"/>
    </row>
    <row r="144" spans="2:5" hidden="1" x14ac:dyDescent="0.3">
      <c r="B144" s="1"/>
      <c r="C144" s="8" t="s">
        <v>7</v>
      </c>
      <c r="D144" s="21"/>
      <c r="E144" s="21"/>
    </row>
    <row r="145" spans="2:5" x14ac:dyDescent="0.3">
      <c r="B145" s="1"/>
      <c r="C145" s="8" t="s">
        <v>19</v>
      </c>
      <c r="D145" s="22">
        <f>+D147+D148</f>
        <v>0</v>
      </c>
      <c r="E145" s="22">
        <f>+E147+E148</f>
        <v>0</v>
      </c>
    </row>
    <row r="146" spans="2:5" hidden="1" x14ac:dyDescent="0.3">
      <c r="B146" s="1"/>
      <c r="C146" s="15" t="s">
        <v>14</v>
      </c>
      <c r="D146" s="21"/>
      <c r="E146" s="21"/>
    </row>
    <row r="147" spans="2:5" hidden="1" x14ac:dyDescent="0.3">
      <c r="B147" s="1"/>
      <c r="C147" s="17" t="s">
        <v>52</v>
      </c>
      <c r="D147" s="21"/>
      <c r="E147" s="21"/>
    </row>
    <row r="148" spans="2:5" hidden="1" x14ac:dyDescent="0.3">
      <c r="B148" s="1"/>
      <c r="C148" s="17" t="s">
        <v>51</v>
      </c>
      <c r="D148" s="22"/>
      <c r="E148" s="22"/>
    </row>
    <row r="149" spans="2:5" hidden="1" x14ac:dyDescent="0.3">
      <c r="B149" s="1"/>
      <c r="C149" s="15" t="s">
        <v>20</v>
      </c>
      <c r="D149" s="22"/>
      <c r="E149" s="22"/>
    </row>
    <row r="150" spans="2:5" x14ac:dyDescent="0.3">
      <c r="B150" s="1"/>
      <c r="C150" s="8" t="s">
        <v>21</v>
      </c>
      <c r="D150" s="22">
        <f>+D145+D139</f>
        <v>21994200</v>
      </c>
      <c r="E150" s="26">
        <f>+E145+E139</f>
        <v>500100</v>
      </c>
    </row>
    <row r="151" spans="2:5" x14ac:dyDescent="0.3">
      <c r="B151" s="19"/>
      <c r="C151" s="23"/>
      <c r="D151" s="24"/>
    </row>
    <row r="152" spans="2:5" x14ac:dyDescent="0.3">
      <c r="B152" s="19"/>
      <c r="C152" s="25" t="s">
        <v>86</v>
      </c>
      <c r="D152" s="14"/>
    </row>
    <row r="153" spans="2:5" ht="28.2" x14ac:dyDescent="0.3">
      <c r="B153" s="19"/>
      <c r="C153" s="4" t="s">
        <v>10</v>
      </c>
      <c r="D153" s="5" t="s">
        <v>2</v>
      </c>
    </row>
    <row r="154" spans="2:5" x14ac:dyDescent="0.3">
      <c r="B154" s="19"/>
      <c r="C154" s="8" t="s">
        <v>12</v>
      </c>
      <c r="D154" s="22">
        <f>+D156+D157+D158</f>
        <v>8000000</v>
      </c>
    </row>
    <row r="155" spans="2:5" x14ac:dyDescent="0.3">
      <c r="B155" s="19"/>
      <c r="C155" s="15" t="s">
        <v>14</v>
      </c>
      <c r="D155" s="21"/>
    </row>
    <row r="156" spans="2:5" x14ac:dyDescent="0.3">
      <c r="B156" s="19"/>
      <c r="C156" s="16" t="s">
        <v>3</v>
      </c>
      <c r="D156" s="21">
        <v>4266000</v>
      </c>
    </row>
    <row r="157" spans="2:5" x14ac:dyDescent="0.3">
      <c r="B157" s="19"/>
      <c r="C157" s="16" t="s">
        <v>17</v>
      </c>
      <c r="D157" s="21">
        <f>3231600+222000</f>
        <v>3453600</v>
      </c>
    </row>
    <row r="158" spans="2:5" x14ac:dyDescent="0.3">
      <c r="B158" s="19"/>
      <c r="C158" s="16" t="s">
        <v>5</v>
      </c>
      <c r="D158" s="21">
        <v>280400</v>
      </c>
    </row>
    <row r="159" spans="2:5" hidden="1" x14ac:dyDescent="0.3">
      <c r="B159" s="19"/>
      <c r="C159" s="8" t="s">
        <v>7</v>
      </c>
      <c r="D159" s="21"/>
    </row>
    <row r="160" spans="2:5" x14ac:dyDescent="0.3">
      <c r="B160" s="19"/>
      <c r="C160" s="8" t="s">
        <v>19</v>
      </c>
      <c r="D160" s="22">
        <f>+D162+D163</f>
        <v>0</v>
      </c>
    </row>
    <row r="161" spans="2:5" hidden="1" x14ac:dyDescent="0.3">
      <c r="B161" s="19"/>
      <c r="C161" s="15" t="s">
        <v>14</v>
      </c>
      <c r="D161" s="21"/>
    </row>
    <row r="162" spans="2:5" hidden="1" x14ac:dyDescent="0.3">
      <c r="B162" s="19"/>
      <c r="C162" s="17" t="s">
        <v>49</v>
      </c>
      <c r="D162" s="21"/>
    </row>
    <row r="163" spans="2:5" hidden="1" x14ac:dyDescent="0.3">
      <c r="B163" s="19"/>
      <c r="C163" s="17" t="s">
        <v>50</v>
      </c>
      <c r="D163" s="22"/>
    </row>
    <row r="164" spans="2:5" hidden="1" x14ac:dyDescent="0.3">
      <c r="B164" s="19"/>
      <c r="C164" s="15" t="s">
        <v>20</v>
      </c>
      <c r="D164" s="22"/>
    </row>
    <row r="165" spans="2:5" x14ac:dyDescent="0.3">
      <c r="B165" s="19"/>
      <c r="C165" s="8" t="s">
        <v>21</v>
      </c>
      <c r="D165" s="22">
        <f>+D160+D154</f>
        <v>8000000</v>
      </c>
    </row>
    <row r="166" spans="2:5" x14ac:dyDescent="0.3">
      <c r="B166" s="1"/>
      <c r="C166" s="1"/>
      <c r="D166" s="1"/>
    </row>
    <row r="167" spans="2:5" x14ac:dyDescent="0.3">
      <c r="B167" s="30" t="s">
        <v>55</v>
      </c>
      <c r="C167" s="30"/>
      <c r="D167" s="30"/>
    </row>
    <row r="168" spans="2:5" x14ac:dyDescent="0.3">
      <c r="B168" s="31"/>
      <c r="C168" s="31"/>
      <c r="D168" s="12"/>
    </row>
    <row r="169" spans="2:5" ht="28.2" x14ac:dyDescent="0.3">
      <c r="B169" s="2"/>
      <c r="C169" s="18" t="s">
        <v>85</v>
      </c>
      <c r="D169" s="14"/>
      <c r="E169" s="5" t="s">
        <v>53</v>
      </c>
    </row>
    <row r="170" spans="2:5" ht="28.2" x14ac:dyDescent="0.3">
      <c r="B170" s="2"/>
      <c r="C170" s="4" t="s">
        <v>23</v>
      </c>
      <c r="D170" s="5" t="s">
        <v>2</v>
      </c>
      <c r="E170" s="5" t="s">
        <v>2</v>
      </c>
    </row>
    <row r="171" spans="2:5" x14ac:dyDescent="0.3">
      <c r="B171" s="2"/>
      <c r="C171" s="8" t="s">
        <v>12</v>
      </c>
      <c r="D171" s="22">
        <f>+D173+D174+D175</f>
        <v>75760900</v>
      </c>
      <c r="E171" s="22">
        <f>+E173+E174+E175</f>
        <v>18856800</v>
      </c>
    </row>
    <row r="172" spans="2:5" x14ac:dyDescent="0.3">
      <c r="B172" s="2"/>
      <c r="C172" s="15" t="s">
        <v>14</v>
      </c>
      <c r="D172" s="21"/>
      <c r="E172" s="21"/>
    </row>
    <row r="173" spans="2:5" x14ac:dyDescent="0.3">
      <c r="B173" s="2"/>
      <c r="C173" s="16" t="s">
        <v>16</v>
      </c>
      <c r="D173" s="21">
        <f t="shared" ref="D173:E175" si="0">+D34+D50+D65+D80+D96+D111+D126+D141+D156</f>
        <v>49214000</v>
      </c>
      <c r="E173" s="21">
        <f t="shared" si="0"/>
        <v>10563000</v>
      </c>
    </row>
    <row r="174" spans="2:5" x14ac:dyDescent="0.3">
      <c r="B174" s="2"/>
      <c r="C174" s="16" t="s">
        <v>17</v>
      </c>
      <c r="D174" s="21">
        <f t="shared" si="0"/>
        <v>21387600</v>
      </c>
      <c r="E174" s="21">
        <f t="shared" si="0"/>
        <v>6093800</v>
      </c>
    </row>
    <row r="175" spans="2:5" x14ac:dyDescent="0.3">
      <c r="B175" s="2"/>
      <c r="C175" s="16" t="s">
        <v>18</v>
      </c>
      <c r="D175" s="21">
        <f t="shared" si="0"/>
        <v>5159300</v>
      </c>
      <c r="E175" s="21">
        <f t="shared" si="0"/>
        <v>2200000</v>
      </c>
    </row>
    <row r="176" spans="2:5" hidden="1" x14ac:dyDescent="0.3">
      <c r="B176" s="2"/>
      <c r="C176" s="8" t="s">
        <v>7</v>
      </c>
      <c r="D176" s="21"/>
      <c r="E176" s="21"/>
    </row>
    <row r="177" spans="2:5" x14ac:dyDescent="0.3">
      <c r="B177" s="2"/>
      <c r="C177" s="18" t="s">
        <v>24</v>
      </c>
      <c r="D177" s="22">
        <f>+D38+D54+D69+D84+D100+D115+D130+D145+D160</f>
        <v>7039100</v>
      </c>
      <c r="E177" s="22">
        <f>+E38+E54+E69+E84+E100+E115+E130+E145+E160</f>
        <v>5400000</v>
      </c>
    </row>
    <row r="178" spans="2:5" hidden="1" x14ac:dyDescent="0.3">
      <c r="B178" s="2"/>
      <c r="C178" s="15"/>
      <c r="D178" s="21"/>
      <c r="E178" s="21"/>
    </row>
    <row r="179" spans="2:5" x14ac:dyDescent="0.3">
      <c r="B179" s="2"/>
      <c r="C179" s="8" t="s">
        <v>21</v>
      </c>
      <c r="D179" s="22">
        <f>+D171+D177</f>
        <v>82800000</v>
      </c>
      <c r="E179" s="22">
        <f>+E171+E177</f>
        <v>24256800</v>
      </c>
    </row>
  </sheetData>
  <mergeCells count="7">
    <mergeCell ref="E27:E29"/>
    <mergeCell ref="B167:D167"/>
    <mergeCell ref="B168:C168"/>
    <mergeCell ref="B5:D5"/>
    <mergeCell ref="B8:D8"/>
    <mergeCell ref="B28:D28"/>
    <mergeCell ref="B44:D44"/>
  </mergeCells>
  <pageMargins left="0.7" right="0.7" top="0.4" bottom="0.3" header="0.18" footer="0.17"/>
  <pageSetup paperSize="9" scale="70" firstPageNumber="0" orientation="portrait" horizontalDpi="0" verticalDpi="0" r:id="rId1"/>
  <rowBreaks count="2" manualBreakCount="2">
    <brk id="59" max="16383" man="1"/>
    <brk id="135" max="16383" man="1"/>
  </rowBreaks>
  <colBreaks count="1" manualBreakCount="1">
    <brk id="5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0300</vt:lpstr>
      <vt:lpstr>0300-МС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Илиана Шопова</cp:lastModifiedBy>
  <cp:revision>0</cp:revision>
  <cp:lastPrinted>2016-01-25T09:39:38Z</cp:lastPrinted>
  <dcterms:created xsi:type="dcterms:W3CDTF">2014-12-29T09:43:40Z</dcterms:created>
  <dcterms:modified xsi:type="dcterms:W3CDTF">2016-01-25T12:14:43Z</dcterms:modified>
  <dc:language>es-ES</dc:language>
</cp:coreProperties>
</file>